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OSTO COSTR_" sheetId="1" state="visible" r:id="rId2"/>
    <sheet name="ONERI URBAN_" sheetId="2" state="visible" r:id="rId3"/>
    <sheet name="RIEPILOGO" sheetId="3" state="visible" r:id="rId4"/>
  </sheets>
  <definedNames>
    <definedName function="false" hidden="false" localSheetId="0" name="_xlnm.Print_Area" vbProcedure="false">'COSTO COSTR_'!$A$1:$N$95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75" authorId="0">
      <text>
        <r>
          <rPr>
            <sz val="8"/>
            <color rgb="FF000000"/>
            <rFont val="Times New Roman"/>
            <family val="1"/>
            <charset val="1"/>
          </rPr>
          <t xml:space="preserve">importo determinato in base al costo documentato complessivo rapportato alla superficie commerciale (vedi appendice)
</t>
        </r>
      </text>
    </comment>
  </commentList>
</comments>
</file>

<file path=xl/sharedStrings.xml><?xml version="1.0" encoding="utf-8"?>
<sst xmlns="http://schemas.openxmlformats.org/spreadsheetml/2006/main" count="186" uniqueCount="168">
  <si>
    <t xml:space="preserve">COMUNE DI SALA CONSILINA</t>
  </si>
  <si>
    <t xml:space="preserve">Richiedente/i</t>
  </si>
  <si>
    <t xml:space="preserve">                                                                                    </t>
  </si>
  <si>
    <t xml:space="preserve">CONTRIBUTO COSTO DI COSTRUZIONE (insediam. misto)</t>
  </si>
  <si>
    <t xml:space="preserve">   TABELLA 1</t>
  </si>
  <si>
    <r>
      <rPr>
        <sz val="8"/>
        <rFont val="Arial"/>
        <family val="2"/>
        <charset val="1"/>
      </rPr>
      <t xml:space="preserve"> Incremento per supeficie utile abitabile</t>
    </r>
    <r>
      <rPr>
        <sz val="7"/>
        <rFont val="Arial"/>
        <family val="2"/>
        <charset val="1"/>
      </rPr>
      <t xml:space="preserve"> (art.5)</t>
    </r>
  </si>
  <si>
    <t xml:space="preserve">Classi  di superficie  (mq)</t>
  </si>
  <si>
    <t xml:space="preserve">Alloggi                 ( n.)</t>
  </si>
  <si>
    <t xml:space="preserve">Sup.utile abitabile        (mq.)</t>
  </si>
  <si>
    <t xml:space="preserve">Rapporto risp. al totale                  Su</t>
  </si>
  <si>
    <t xml:space="preserve">%     Incremen.  (art.5)    </t>
  </si>
  <si>
    <t xml:space="preserve"> %    Incremento per classi di superficie</t>
  </si>
  <si>
    <t xml:space="preserve">(1)</t>
  </si>
  <si>
    <t xml:space="preserve">(2)</t>
  </si>
  <si>
    <t xml:space="preserve">(3)</t>
  </si>
  <si>
    <t xml:space="preserve">(4) = (3) : Su</t>
  </si>
  <si>
    <t xml:space="preserve">(5)</t>
  </si>
  <si>
    <t xml:space="preserve">(6) = (4) x (5)</t>
  </si>
  <si>
    <t xml:space="preserve">&lt;= 95</t>
  </si>
  <si>
    <t xml:space="preserve">&gt; 95 -110</t>
  </si>
  <si>
    <t xml:space="preserve">&gt; 110-130</t>
  </si>
  <si>
    <t xml:space="preserve">&gt; 130-160</t>
  </si>
  <si>
    <t xml:space="preserve">&gt; 160</t>
  </si>
  <si>
    <t xml:space="preserve">Tot. Su</t>
  </si>
  <si>
    <t xml:space="preserve">Somma</t>
  </si>
  <si>
    <t xml:space="preserve">i 1</t>
  </si>
  <si>
    <t xml:space="preserve">+</t>
  </si>
  <si>
    <t xml:space="preserve">   TABELLA 2 </t>
  </si>
  <si>
    <t xml:space="preserve">TABELLA 3 </t>
  </si>
  <si>
    <t xml:space="preserve">Sup.serv.+acc. resid.(art.2)</t>
  </si>
  <si>
    <t xml:space="preserve">Increm.serv.e acc.resid.(art.6)</t>
  </si>
  <si>
    <t xml:space="preserve">       DESTINAZIONI</t>
  </si>
  <si>
    <t xml:space="preserve">Superficie netta di servizi ed accessori     mq.</t>
  </si>
  <si>
    <t xml:space="preserve">Intervalli di variabilità rapp.perc.    Snr/Su x 100</t>
  </si>
  <si>
    <t xml:space="preserve">Ipotesi che ricorre</t>
  </si>
  <si>
    <t xml:space="preserve">%              Incremento</t>
  </si>
  <si>
    <t xml:space="preserve">                   (7)</t>
  </si>
  <si>
    <t xml:space="preserve">(8)</t>
  </si>
  <si>
    <t xml:space="preserve">(9)</t>
  </si>
  <si>
    <t xml:space="preserve">(10)</t>
  </si>
  <si>
    <t xml:space="preserve">(11)</t>
  </si>
  <si>
    <t xml:space="preserve">Cantinole, soffitte, centr. term. Cabine idriche, lavatoi, ecc.</t>
  </si>
  <si>
    <t xml:space="preserve">&lt;= 50</t>
  </si>
  <si>
    <t xml:space="preserve">autorimesse </t>
  </si>
  <si>
    <t xml:space="preserve">&gt; 50 - 75</t>
  </si>
  <si>
    <t xml:space="preserve">androni  ingr. e  porticati</t>
  </si>
  <si>
    <t xml:space="preserve">&gt; 75 - 100</t>
  </si>
  <si>
    <t xml:space="preserve">logge e balconi</t>
  </si>
  <si>
    <t xml:space="preserve">&gt; 100</t>
  </si>
  <si>
    <t xml:space="preserve">Tot. Snr</t>
  </si>
  <si>
    <t xml:space="preserve">Snr/Su x 100</t>
  </si>
  <si>
    <t xml:space="preserve">i 2</t>
  </si>
  <si>
    <t xml:space="preserve">TABELLA 4</t>
  </si>
  <si>
    <t xml:space="preserve">Superf.resid.+ serv. ed access.</t>
  </si>
  <si>
    <t xml:space="preserve">Incremento partic.caratter.(art.7)</t>
  </si>
  <si>
    <t xml:space="preserve">Sigla</t>
  </si>
  <si>
    <t xml:space="preserve">Denominaz.</t>
  </si>
  <si>
    <t xml:space="preserve">Superficie mq.</t>
  </si>
  <si>
    <t xml:space="preserve">Numero di caratteristic.</t>
  </si>
  <si>
    <t xml:space="preserve">Ipotesi ricorr.</t>
  </si>
  <si>
    <t xml:space="preserve">%            Incremento</t>
  </si>
  <si>
    <t xml:space="preserve">(17)</t>
  </si>
  <si>
    <t xml:space="preserve">(18)</t>
  </si>
  <si>
    <t xml:space="preserve">(19)</t>
  </si>
  <si>
    <t xml:space="preserve">(12)</t>
  </si>
  <si>
    <t xml:space="preserve">(13)</t>
  </si>
  <si>
    <t xml:space="preserve">(14)</t>
  </si>
  <si>
    <t xml:space="preserve">caratteristiche tab.4</t>
  </si>
  <si>
    <r>
      <rPr>
        <sz val="7"/>
        <rFont val="Arial"/>
        <family val="2"/>
        <charset val="1"/>
      </rPr>
      <t xml:space="preserve">1   </t>
    </r>
    <r>
      <rPr>
        <b val="true"/>
        <sz val="7"/>
        <rFont val="Arial"/>
        <family val="2"/>
        <charset val="1"/>
      </rPr>
      <t xml:space="preserve">Su</t>
    </r>
    <r>
      <rPr>
        <sz val="7"/>
        <rFont val="Arial"/>
        <family val="2"/>
        <charset val="1"/>
      </rPr>
      <t xml:space="preserve">  (art.3)</t>
    </r>
  </si>
  <si>
    <t xml:space="preserve">Superf.utile abitabile</t>
  </si>
  <si>
    <r>
      <rPr>
        <sz val="9"/>
        <rFont val="Arial"/>
        <family val="2"/>
        <charset val="1"/>
      </rPr>
      <t xml:space="preserve">0) -</t>
    </r>
    <r>
      <rPr>
        <sz val="7"/>
        <rFont val="Arial"/>
        <family val="2"/>
        <charset val="1"/>
      </rPr>
      <t xml:space="preserve">nessuna caratteristica</t>
    </r>
  </si>
  <si>
    <r>
      <rPr>
        <sz val="7"/>
        <rFont val="Arial"/>
        <family val="2"/>
        <charset val="1"/>
      </rPr>
      <t xml:space="preserve">2   </t>
    </r>
    <r>
      <rPr>
        <b val="true"/>
        <sz val="7"/>
        <rFont val="Arial"/>
        <family val="2"/>
        <charset val="1"/>
      </rPr>
      <t xml:space="preserve">Snr</t>
    </r>
    <r>
      <rPr>
        <sz val="7"/>
        <rFont val="Arial"/>
        <family val="2"/>
        <charset val="1"/>
      </rPr>
      <t xml:space="preserve"> (art.2)</t>
    </r>
  </si>
  <si>
    <t xml:space="preserve">Superf.netta non resid.</t>
  </si>
  <si>
    <r>
      <rPr>
        <sz val="9"/>
        <rFont val="Arial"/>
        <family val="2"/>
        <charset val="1"/>
      </rPr>
      <t xml:space="preserve">1) -</t>
    </r>
    <r>
      <rPr>
        <sz val="7"/>
        <rFont val="Arial"/>
        <family val="2"/>
        <charset val="1"/>
      </rPr>
      <t xml:space="preserve">più di un ascensore per ogni scala</t>
    </r>
  </si>
  <si>
    <r>
      <rPr>
        <sz val="7"/>
        <rFont val="Arial"/>
        <family val="2"/>
        <charset val="1"/>
      </rPr>
      <t xml:space="preserve">3   60% </t>
    </r>
    <r>
      <rPr>
        <b val="true"/>
        <sz val="7"/>
        <rFont val="Arial"/>
        <family val="2"/>
        <charset val="1"/>
      </rPr>
      <t xml:space="preserve">Snr</t>
    </r>
  </si>
  <si>
    <t xml:space="preserve">Superficie  ragguagliata</t>
  </si>
  <si>
    <r>
      <rPr>
        <sz val="9"/>
        <rFont val="Arial"/>
        <family val="2"/>
        <charset val="1"/>
      </rPr>
      <t xml:space="preserve">2) -</t>
    </r>
    <r>
      <rPr>
        <sz val="7"/>
        <rFont val="Arial"/>
        <family val="2"/>
        <charset val="1"/>
      </rPr>
      <t xml:space="preserve">scala di servizio non prescritta</t>
    </r>
  </si>
  <si>
    <r>
      <rPr>
        <sz val="7"/>
        <rFont val="Arial"/>
        <family val="2"/>
        <charset val="1"/>
      </rPr>
      <t xml:space="preserve">4   </t>
    </r>
    <r>
      <rPr>
        <b val="true"/>
        <sz val="7"/>
        <rFont val="Arial"/>
        <family val="2"/>
        <charset val="1"/>
      </rPr>
      <t xml:space="preserve">Sc  </t>
    </r>
    <r>
      <rPr>
        <sz val="7"/>
        <rFont val="Arial"/>
        <family val="2"/>
        <charset val="1"/>
      </rPr>
      <t xml:space="preserve">(art.2)</t>
    </r>
  </si>
  <si>
    <t xml:space="preserve">Superficie  complessiva</t>
  </si>
  <si>
    <r>
      <rPr>
        <sz val="9"/>
        <rFont val="Arial"/>
        <family val="2"/>
        <charset val="1"/>
      </rPr>
      <t xml:space="preserve">3) -</t>
    </r>
    <r>
      <rPr>
        <sz val="7"/>
        <rFont val="Arial"/>
        <family val="2"/>
        <charset val="1"/>
      </rPr>
      <t xml:space="preserve">altezza netta per piano &gt; mt.3,00</t>
    </r>
  </si>
  <si>
    <r>
      <rPr>
        <sz val="9"/>
        <rFont val="Arial"/>
        <family val="2"/>
        <charset val="1"/>
      </rPr>
      <t xml:space="preserve">4) -</t>
    </r>
    <r>
      <rPr>
        <sz val="6"/>
        <rFont val="Arial"/>
        <family val="2"/>
        <charset val="1"/>
      </rPr>
      <t xml:space="preserve">piscina coperta o scoperta  per meno di 15 abit.</t>
    </r>
  </si>
  <si>
    <r>
      <rPr>
        <sz val="9"/>
        <rFont val="Arial"/>
        <family val="2"/>
        <charset val="1"/>
      </rPr>
      <t xml:space="preserve">5) -</t>
    </r>
    <r>
      <rPr>
        <sz val="7"/>
        <rFont val="Arial"/>
        <family val="2"/>
        <charset val="1"/>
      </rPr>
      <t xml:space="preserve">alloggio custode per meno di 15 abit.</t>
    </r>
  </si>
  <si>
    <t xml:space="preserve">Superfici  attività turistiche commerc. direzionali e relativi accessori</t>
  </si>
  <si>
    <t xml:space="preserve">i 3</t>
  </si>
  <si>
    <t xml:space="preserve">Classe edificio</t>
  </si>
  <si>
    <t xml:space="preserve">%  maggioraz.</t>
  </si>
  <si>
    <t xml:space="preserve">(20)</t>
  </si>
  <si>
    <t xml:space="preserve">(21)</t>
  </si>
  <si>
    <t xml:space="preserve">(22)</t>
  </si>
  <si>
    <r>
      <rPr>
        <sz val="7"/>
        <rFont val="Arial"/>
        <family val="2"/>
        <charset val="1"/>
      </rPr>
      <t xml:space="preserve">1     </t>
    </r>
    <r>
      <rPr>
        <b val="true"/>
        <sz val="7"/>
        <rFont val="Arial"/>
        <family val="2"/>
        <charset val="1"/>
      </rPr>
      <t xml:space="preserve">Sn</t>
    </r>
    <r>
      <rPr>
        <sz val="7"/>
        <rFont val="Arial"/>
        <family val="2"/>
        <charset val="1"/>
      </rPr>
      <t xml:space="preserve"> (art.9)</t>
    </r>
  </si>
  <si>
    <t xml:space="preserve">Superf.netta  non residenz.</t>
  </si>
  <si>
    <t xml:space="preserve">TOTALE INCREMENTI   i = i1+i2+i3</t>
  </si>
  <si>
    <t xml:space="preserve">i</t>
  </si>
  <si>
    <t xml:space="preserve">(15)</t>
  </si>
  <si>
    <t xml:space="preserve">(16)</t>
  </si>
  <si>
    <r>
      <rPr>
        <sz val="7"/>
        <rFont val="Arial"/>
        <family val="2"/>
        <charset val="1"/>
      </rPr>
      <t xml:space="preserve">2      </t>
    </r>
    <r>
      <rPr>
        <b val="true"/>
        <sz val="7"/>
        <rFont val="Arial"/>
        <family val="2"/>
        <charset val="1"/>
      </rPr>
      <t xml:space="preserve">Sa</t>
    </r>
    <r>
      <rPr>
        <sz val="7"/>
        <rFont val="Arial"/>
        <family val="2"/>
        <charset val="1"/>
      </rPr>
      <t xml:space="preserve"> (art.9)</t>
    </r>
  </si>
  <si>
    <t xml:space="preserve">Superficie accessori</t>
  </si>
  <si>
    <r>
      <rPr>
        <sz val="7"/>
        <rFont val="Arial"/>
        <family val="2"/>
        <charset val="1"/>
      </rPr>
      <t xml:space="preserve">3      60% </t>
    </r>
    <r>
      <rPr>
        <b val="true"/>
        <sz val="7"/>
        <rFont val="Arial"/>
        <family val="2"/>
        <charset val="1"/>
      </rPr>
      <t xml:space="preserve">Sa</t>
    </r>
  </si>
  <si>
    <t xml:space="preserve">Superficie ragguagliata</t>
  </si>
  <si>
    <r>
      <rPr>
        <sz val="7"/>
        <rFont val="Arial"/>
        <family val="2"/>
        <charset val="1"/>
      </rPr>
      <t xml:space="preserve">4      </t>
    </r>
    <r>
      <rPr>
        <b val="true"/>
        <sz val="7"/>
        <rFont val="Arial"/>
        <family val="2"/>
        <charset val="1"/>
      </rPr>
      <t xml:space="preserve">St </t>
    </r>
    <r>
      <rPr>
        <sz val="7"/>
        <rFont val="Arial"/>
        <family val="2"/>
        <charset val="1"/>
      </rPr>
      <t xml:space="preserve">(art.9)</t>
    </r>
  </si>
  <si>
    <t xml:space="preserve">Superficie complessiva</t>
  </si>
  <si>
    <t xml:space="preserve">SI</t>
  </si>
  <si>
    <t xml:space="preserve">St &lt;= Su x 25%</t>
  </si>
  <si>
    <t xml:space="preserve">St &gt;  Su x 25%</t>
  </si>
  <si>
    <t xml:space="preserve">condizione che si verifica</t>
  </si>
  <si>
    <r>
      <rPr>
        <b val="true"/>
        <sz val="9"/>
        <rFont val="Arial"/>
        <family val="2"/>
        <charset val="1"/>
      </rPr>
      <t xml:space="preserve">Sc</t>
    </r>
    <r>
      <rPr>
        <sz val="9"/>
        <rFont val="Arial"/>
        <family val="2"/>
        <charset val="1"/>
      </rPr>
      <t xml:space="preserve">+</t>
    </r>
    <r>
      <rPr>
        <b val="true"/>
        <sz val="9"/>
        <rFont val="Arial"/>
        <family val="2"/>
        <charset val="1"/>
      </rPr>
      <t xml:space="preserve">St=</t>
    </r>
    <r>
      <rPr>
        <sz val="9"/>
        <rFont val="Arial"/>
        <family val="2"/>
        <charset val="1"/>
      </rPr>
      <t xml:space="preserve">mq</t>
    </r>
  </si>
  <si>
    <r>
      <rPr>
        <b val="true"/>
        <sz val="9"/>
        <rFont val="Arial"/>
        <family val="2"/>
        <charset val="1"/>
      </rPr>
      <t xml:space="preserve">Sc =</t>
    </r>
    <r>
      <rPr>
        <sz val="9"/>
        <rFont val="Arial"/>
        <family val="2"/>
        <charset val="1"/>
      </rPr>
      <t xml:space="preserve">mq</t>
    </r>
  </si>
  <si>
    <t xml:space="preserve">MAGGIORAZIONE  DA APPLIC.</t>
  </si>
  <si>
    <t xml:space="preserve">RIEPILOGO CALCOLO COSTO DI COSTRUZIONE</t>
  </si>
  <si>
    <r>
      <rPr>
        <sz val="9"/>
        <rFont val="Arial"/>
        <family val="2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A</t>
    </r>
    <r>
      <rPr>
        <sz val="9"/>
        <rFont val="Arial"/>
        <family val="2"/>
        <charset val="1"/>
      </rPr>
      <t xml:space="preserve"> - Costo massimo a mq. dell'edilizia agevolata                                                 L./mq.</t>
    </r>
  </si>
  <si>
    <t xml:space="preserve">€./mq.</t>
  </si>
  <si>
    <r>
      <rPr>
        <b val="true"/>
        <sz val="9"/>
        <rFont val="Arial"/>
        <family val="2"/>
        <charset val="1"/>
      </rPr>
      <t xml:space="preserve"> B</t>
    </r>
    <r>
      <rPr>
        <sz val="9"/>
        <rFont val="Arial"/>
        <family val="2"/>
        <charset val="1"/>
      </rPr>
      <t xml:space="preserve"> - Costo maggiorato                                                                                         L./mq.</t>
    </r>
  </si>
  <si>
    <r>
      <rPr>
        <sz val="8"/>
        <rFont val="Arial"/>
        <family val="2"/>
        <charset val="1"/>
      </rPr>
      <t xml:space="preserve">(</t>
    </r>
    <r>
      <rPr>
        <b val="true"/>
        <sz val="8"/>
        <rFont val="Arial"/>
        <family val="2"/>
        <charset val="1"/>
      </rPr>
      <t xml:space="preserve">Sc + St</t>
    </r>
    <r>
      <rPr>
        <sz val="8"/>
        <rFont val="Arial"/>
        <family val="2"/>
        <charset val="1"/>
      </rPr>
      <t xml:space="preserve">)</t>
    </r>
    <r>
      <rPr>
        <b val="true"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x</t>
    </r>
    <r>
      <rPr>
        <b val="true"/>
        <sz val="8"/>
        <rFont val="Arial"/>
        <family val="2"/>
        <charset val="1"/>
      </rPr>
      <t xml:space="preserve"> B</t>
    </r>
  </si>
  <si>
    <t xml:space="preserve">€</t>
  </si>
  <si>
    <r>
      <rPr>
        <sz val="9"/>
        <rFont val="Arial"/>
        <family val="2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C </t>
    </r>
    <r>
      <rPr>
        <sz val="9"/>
        <rFont val="Arial"/>
        <family val="2"/>
        <charset val="1"/>
      </rPr>
      <t xml:space="preserve">- Costo di costruzione dell'edificio :                                       </t>
    </r>
  </si>
  <si>
    <t xml:space="preserve">o</t>
  </si>
  <si>
    <r>
      <rPr>
        <b val="true"/>
        <sz val="9"/>
        <rFont val="Arial"/>
        <family val="2"/>
        <charset val="1"/>
      </rPr>
      <t xml:space="preserve">Sc</t>
    </r>
    <r>
      <rPr>
        <sz val="9"/>
        <rFont val="Arial"/>
        <family val="2"/>
        <charset val="1"/>
      </rPr>
      <t xml:space="preserve"> x </t>
    </r>
    <r>
      <rPr>
        <b val="true"/>
        <sz val="9"/>
        <rFont val="Arial"/>
        <family val="2"/>
        <charset val="1"/>
      </rPr>
      <t xml:space="preserve">B</t>
    </r>
  </si>
  <si>
    <r>
      <rPr>
        <b val="true"/>
        <sz val="9"/>
        <rFont val="Arial"/>
        <family val="2"/>
        <charset val="1"/>
      </rPr>
      <t xml:space="preserve">CONTRIBUTO </t>
    </r>
    <r>
      <rPr>
        <sz val="9"/>
        <rFont val="Arial"/>
        <family val="2"/>
        <charset val="1"/>
      </rPr>
      <t xml:space="preserve">ex art. 6 Legge n. 10/77 determinato ai sensi del D.M. 10/05/77</t>
    </r>
  </si>
  <si>
    <r>
      <rPr>
        <b val="true"/>
        <sz val="9"/>
        <rFont val="Arial"/>
        <family val="2"/>
        <charset val="1"/>
      </rPr>
      <t xml:space="preserve">  C  </t>
    </r>
    <r>
      <rPr>
        <sz val="9"/>
        <rFont val="Arial"/>
        <family val="2"/>
        <charset val="1"/>
      </rPr>
      <t xml:space="preserve">x</t>
    </r>
  </si>
  <si>
    <t xml:space="preserve">Costo documen.</t>
  </si>
  <si>
    <t xml:space="preserve">Residenza</t>
  </si>
  <si>
    <t xml:space="preserve">Terziario</t>
  </si>
  <si>
    <r>
      <rPr>
        <sz val="9"/>
        <rFont val="Arial"/>
        <family val="2"/>
        <charset val="1"/>
      </rPr>
      <t xml:space="preserve">Contributo costo documentato  </t>
    </r>
    <r>
      <rPr>
        <b val="true"/>
        <sz val="9"/>
        <rFont val="Arial"/>
        <family val="2"/>
        <charset val="1"/>
      </rPr>
      <t xml:space="preserve">Residenza</t>
    </r>
  </si>
  <si>
    <r>
      <rPr>
        <b val="true"/>
        <sz val="9"/>
        <rFont val="Arial"/>
        <family val="2"/>
        <charset val="1"/>
      </rPr>
      <t xml:space="preserve">  R  </t>
    </r>
    <r>
      <rPr>
        <sz val="9"/>
        <rFont val="Arial"/>
        <family val="2"/>
        <charset val="1"/>
      </rPr>
      <t xml:space="preserve">x</t>
    </r>
  </si>
  <si>
    <r>
      <rPr>
        <sz val="9"/>
        <rFont val="Arial"/>
        <family val="2"/>
        <charset val="1"/>
      </rPr>
      <t xml:space="preserve">Contributo costo documentato  </t>
    </r>
    <r>
      <rPr>
        <b val="true"/>
        <sz val="9"/>
        <rFont val="Arial"/>
        <family val="2"/>
        <charset val="1"/>
      </rPr>
      <t xml:space="preserve">Terziario</t>
    </r>
  </si>
  <si>
    <r>
      <rPr>
        <b val="true"/>
        <sz val="9"/>
        <rFont val="Arial"/>
        <family val="2"/>
        <charset val="1"/>
      </rPr>
      <t xml:space="preserve">   T  </t>
    </r>
    <r>
      <rPr>
        <sz val="9"/>
        <rFont val="Arial"/>
        <family val="2"/>
        <charset val="1"/>
      </rPr>
      <t xml:space="preserve">x</t>
    </r>
  </si>
  <si>
    <r>
      <rPr>
        <b val="true"/>
        <sz val="9"/>
        <rFont val="Arial"/>
        <family val="2"/>
        <charset val="1"/>
      </rPr>
      <t xml:space="preserve">CONTRIBUTO   </t>
    </r>
    <r>
      <rPr>
        <sz val="9"/>
        <rFont val="Arial"/>
        <family val="2"/>
        <charset val="1"/>
      </rPr>
      <t xml:space="preserve">ex artt. 6 e 10 Legge n. 10/77 </t>
    </r>
  </si>
  <si>
    <t xml:space="preserve">TOTALE CONTRIBUTO DA VERSARE</t>
  </si>
  <si>
    <t xml:space="preserve">appendice : </t>
  </si>
  <si>
    <t xml:space="preserve">ST = mq </t>
  </si>
  <si>
    <t xml:space="preserve">Sr  = mq</t>
  </si>
  <si>
    <t xml:space="preserve">Sc = mq</t>
  </si>
  <si>
    <t xml:space="preserve">CT = €</t>
  </si>
  <si>
    <t xml:space="preserve">Cr = €</t>
  </si>
  <si>
    <t xml:space="preserve">Cc = €</t>
  </si>
  <si>
    <t xml:space="preserve">CONTRIBUTO ONERI DI URBANIZZAZIONE (insediam. misto)</t>
  </si>
  <si>
    <r>
      <rPr>
        <b val="true"/>
        <sz val="8"/>
        <rFont val="Arial"/>
        <family val="2"/>
        <charset val="1"/>
      </rPr>
      <t xml:space="preserve">TABELLA IMPORTI          </t>
    </r>
    <r>
      <rPr>
        <sz val="8"/>
        <rFont val="Arial"/>
        <family val="2"/>
        <charset val="1"/>
      </rPr>
      <t xml:space="preserve">(allegata alla Delibera di  Giunta Municipale n. 81/2018)</t>
    </r>
  </si>
  <si>
    <t xml:space="preserve">DESTINAZIONE ZONA OMOGENEA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</si>
  <si>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</si>
  <si>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</si>
  <si>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</si>
  <si>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</si>
  <si>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</si>
  <si>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</si>
  <si>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Nuove costruzioni residenziali          If =&lt; 1,50 mc/mq</t>
  </si>
  <si>
    <t xml:space="preserve">Nuove costruzioni residenziali              If = 1,50 mc/mq</t>
  </si>
  <si>
    <t xml:space="preserve">Nuove costruzioni residenziali              If &gt; 3  mc/mq</t>
  </si>
  <si>
    <t xml:space="preserve">Nuova edilizia convenzionata o sovvenzionata</t>
  </si>
  <si>
    <t xml:space="preserve">Edilizia terziaria, direzionale o commerciale</t>
  </si>
  <si>
    <t xml:space="preserve">Edilizia turistica residenziale</t>
  </si>
  <si>
    <t xml:space="preserve">Attrezzature di tempo libero</t>
  </si>
  <si>
    <t xml:space="preserve">Interventi di ristrutturazione con incremento di superficie</t>
  </si>
  <si>
    <t xml:space="preserve">Interventi di ristrutturazione con variazione della destinazione d'uso</t>
  </si>
  <si>
    <t xml:space="preserve">Interventi di ristrutturazione non convenzionata al di fuori delle ipotesi previste dall'art. 9 legge 10/77 lett. b)</t>
  </si>
  <si>
    <t xml:space="preserve">-</t>
  </si>
  <si>
    <t xml:space="preserve">Tipologia intervento</t>
  </si>
  <si>
    <t xml:space="preserve">Zona omogenea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</si>
  <si>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</si>
  <si>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Importo unitario</t>
  </si>
  <si>
    <t xml:space="preserve">€/mc</t>
  </si>
  <si>
    <t xml:space="preserve">Volume complessivo VVPP</t>
  </si>
  <si>
    <t xml:space="preserve">mc.</t>
  </si>
  <si>
    <t xml:space="preserve">Importo Contributo  Oneri  di urbanizzazione</t>
  </si>
  <si>
    <t xml:space="preserve">                             RIEPILOGO  CONTRIBUTO  DI  COSTRUZIONE</t>
  </si>
  <si>
    <t xml:space="preserve">Contributo costo di costruzione    </t>
  </si>
  <si>
    <t xml:space="preserve">Contributo oneri di urbanizzazione </t>
  </si>
  <si>
    <t xml:space="preserve">____________</t>
  </si>
  <si>
    <t xml:space="preserve">TOTALE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</si>
</sst>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0"/>
    <numFmt numFmtId="167" formatCode="0.00"/>
    <numFmt numFmtId="168" formatCode="0.0000"/>
    <numFmt numFmtId="169" formatCode="#,##0\ ;\-#,##0\ ;&quot; - &quot;;@\ "/>
    <numFmt numFmtId="170" formatCode="General"/>
    <numFmt numFmtId="171" formatCode="0%"/>
    <numFmt numFmtId="172" formatCode="0.00%"/>
    <numFmt numFmtId="173" formatCode="#,##0.00\ ;\-#,##0.00\ ;&quot; - &quot;;@\ "/>
    <numFmt numFmtId="174" formatCode="&quot; € &quot;#,##0.00\ ;&quot;-€ &quot;#,##0.00\ ;&quot; € -&quot;#\ ;@\ "/>
    <numFmt numFmtId="175" formatCode="#,##0.00\ ;\-#,##0.00\ ;&quot; -&quot;#\ ;@\ "/>
    <numFmt numFmtId="176" formatCode="[$€-410]\ #,##0.00;[RED]\-[$€-410]\ #,##0.00"/>
  </numFmts>
  <fonts count="4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6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1"/>
      <name val="Arial"/>
      <family val="2"/>
      <charset val="1"/>
    </font>
    <font>
      <b val="true"/>
      <sz val="7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7"/>
      <color rgb="FFFF0000"/>
      <name val="Arial"/>
      <family val="2"/>
      <charset val="1"/>
    </font>
    <font>
      <sz val="9"/>
      <color rgb="FFFF0000"/>
      <name val="Arial"/>
      <family val="2"/>
      <charset val="1"/>
    </font>
    <font>
      <i val="true"/>
      <sz val="7"/>
      <name val="Arial"/>
      <family val="2"/>
      <charset val="1"/>
    </font>
    <font>
      <b val="true"/>
      <sz val="8"/>
      <name val="Arial"/>
      <family val="2"/>
      <charset val="1"/>
    </font>
    <font>
      <sz val="6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6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8"/>
      <color rgb="FF000000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sz val="22"/>
      <name val="Arial"/>
      <family val="2"/>
      <charset val="1"/>
    </font>
    <font>
      <b val="true"/>
      <i val="true"/>
      <sz val="7"/>
      <name val="Arial"/>
      <family val="2"/>
      <charset val="1"/>
    </font>
    <font>
      <sz val="10"/>
      <name val="Blue Highway"/>
      <family val="0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8"/>
      <name val="Arial"/>
      <family val="2"/>
      <charset val="1"/>
    </font>
    <font>
      <sz val="14"/>
      <name val="Arial"/>
      <family val="2"/>
      <charset val="1"/>
    </font>
    <font>
      <b val="true"/>
      <sz val="16"/>
      <color rgb="FF000000"/>
      <name val="Arial"/>
      <family val="0"/>
    </font>
    <font>
      <sz val="12"/>
      <color rgb="FF000000"/>
      <name val="Arial"/>
      <family val="0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FFFF"/>
        <bgColor rgb="FFCCFFCC"/>
      </patternFill>
    </fill>
    <fill>
      <patternFill patternType="solid">
        <fgColor rgb="FFCCCCCC"/>
        <bgColor rgb="FFC0C0C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hair"/>
      <top style="medium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4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2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22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2" fillId="9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22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11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6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1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10" borderId="8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1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7" fillId="1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11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1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9" borderId="1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7" fontId="24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9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11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1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26" fillId="10" borderId="15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6" fillId="0" borderId="11" xfId="36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18" fillId="9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6" fillId="0" borderId="7" xfId="36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16" fillId="0" borderId="19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7" fillId="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1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8" fillId="1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4" fillId="0" borderId="7" xfId="3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1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1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11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6" fillId="0" borderId="7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6" fillId="0" borderId="19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6" fillId="0" borderId="7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7" fillId="0" borderId="8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6" fillId="10" borderId="24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9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6" fillId="10" borderId="8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6" fillId="9" borderId="19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1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9" borderId="0" xfId="3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3" fontId="16" fillId="9" borderId="7" xfId="3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9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3" fontId="16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6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17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9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9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1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1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6" fillId="9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1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6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18" fillId="1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0" fillId="9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1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0" fillId="9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0" fillId="9" borderId="2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6" fillId="0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9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6" fillId="9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1" fillId="9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31" fillId="9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31" fillId="12" borderId="28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  <cellStyle name="Excel Built-in Comma [0]" xfId="3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285480</xdr:colOff>
      <xdr:row>16</xdr:row>
      <xdr:rowOff>114120</xdr:rowOff>
    </xdr:from>
    <xdr:to>
      <xdr:col>9</xdr:col>
      <xdr:colOff>285480</xdr:colOff>
      <xdr:row>24</xdr:row>
      <xdr:rowOff>47520</xdr:rowOff>
    </xdr:to>
    <xdr:sp>
      <xdr:nvSpPr>
        <xdr:cNvPr id="0" name="Line 1"/>
        <xdr:cNvSpPr/>
      </xdr:nvSpPr>
      <xdr:spPr>
        <a:xfrm>
          <a:off x="4910760" y="3123720"/>
          <a:ext cx="0" cy="1648080"/>
        </a:xfrm>
        <a:prstGeom prst="line">
          <a:avLst/>
        </a:prstGeom>
        <a:ln cap="sq"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9</xdr:col>
      <xdr:colOff>304560</xdr:colOff>
      <xdr:row>26</xdr:row>
      <xdr:rowOff>133200</xdr:rowOff>
    </xdr:from>
    <xdr:to>
      <xdr:col>9</xdr:col>
      <xdr:colOff>304560</xdr:colOff>
      <xdr:row>36</xdr:row>
      <xdr:rowOff>199800</xdr:rowOff>
    </xdr:to>
    <xdr:sp>
      <xdr:nvSpPr>
        <xdr:cNvPr id="1" name="Line 1"/>
        <xdr:cNvSpPr/>
      </xdr:nvSpPr>
      <xdr:spPr>
        <a:xfrm>
          <a:off x="4929840" y="5190840"/>
          <a:ext cx="0" cy="1942920"/>
        </a:xfrm>
        <a:prstGeom prst="line">
          <a:avLst/>
        </a:prstGeom>
        <a:ln cap="sq"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9</xdr:col>
      <xdr:colOff>228600</xdr:colOff>
      <xdr:row>39</xdr:row>
      <xdr:rowOff>-360</xdr:rowOff>
    </xdr:from>
    <xdr:to>
      <xdr:col>9</xdr:col>
      <xdr:colOff>228600</xdr:colOff>
      <xdr:row>40</xdr:row>
      <xdr:rowOff>47520</xdr:rowOff>
    </xdr:to>
    <xdr:sp>
      <xdr:nvSpPr>
        <xdr:cNvPr id="2" name="Line 1"/>
        <xdr:cNvSpPr/>
      </xdr:nvSpPr>
      <xdr:spPr>
        <a:xfrm>
          <a:off x="4853880" y="7524360"/>
          <a:ext cx="0" cy="142920"/>
        </a:xfrm>
        <a:prstGeom prst="line">
          <a:avLst/>
        </a:prstGeom>
        <a:ln cap="sq"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152280</xdr:colOff>
      <xdr:row>65</xdr:row>
      <xdr:rowOff>76320</xdr:rowOff>
    </xdr:from>
    <xdr:to>
      <xdr:col>4</xdr:col>
      <xdr:colOff>561600</xdr:colOff>
      <xdr:row>66</xdr:row>
      <xdr:rowOff>9360</xdr:rowOff>
    </xdr:to>
    <xdr:sp>
      <xdr:nvSpPr>
        <xdr:cNvPr id="3" name="CustomShape 1"/>
        <xdr:cNvSpPr/>
      </xdr:nvSpPr>
      <xdr:spPr>
        <a:xfrm>
          <a:off x="2198160" y="11982240"/>
          <a:ext cx="409320" cy="95040"/>
        </a:xfrm>
        <a:custGeom>
          <a:avLst/>
          <a:gdLst/>
          <a:ahLst/>
          <a:rect l="l" t="t" r="r" b="b"/>
          <a:pathLst>
            <a:path w="43" h="11">
              <a:moveTo>
                <a:pt x="0" y="11"/>
              </a:moveTo>
              <a:lnTo>
                <a:pt x="43" y="0"/>
              </a:lnTo>
            </a:path>
          </a:pathLst>
        </a:custGeom>
        <a:noFill/>
        <a:ln cap="sq"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152280</xdr:colOff>
      <xdr:row>66</xdr:row>
      <xdr:rowOff>85680</xdr:rowOff>
    </xdr:from>
    <xdr:to>
      <xdr:col>4</xdr:col>
      <xdr:colOff>552240</xdr:colOff>
      <xdr:row>67</xdr:row>
      <xdr:rowOff>37800</xdr:rowOff>
    </xdr:to>
    <xdr:sp>
      <xdr:nvSpPr>
        <xdr:cNvPr id="4" name="Line 1"/>
        <xdr:cNvSpPr/>
      </xdr:nvSpPr>
      <xdr:spPr>
        <a:xfrm>
          <a:off x="2198160" y="12153600"/>
          <a:ext cx="399960" cy="114120"/>
        </a:xfrm>
        <a:prstGeom prst="line">
          <a:avLst/>
        </a:prstGeom>
        <a:ln cap="sq" w="9360">
          <a:solidFill>
            <a:srgbClr val="000000"/>
          </a:solidFill>
          <a:miter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28440</xdr:colOff>
      <xdr:row>71</xdr:row>
      <xdr:rowOff>28440</xdr:rowOff>
    </xdr:from>
    <xdr:to>
      <xdr:col>12</xdr:col>
      <xdr:colOff>28440</xdr:colOff>
      <xdr:row>71</xdr:row>
      <xdr:rowOff>28440</xdr:rowOff>
    </xdr:to>
    <xdr:sp>
      <xdr:nvSpPr>
        <xdr:cNvPr id="5" name="Line 1"/>
        <xdr:cNvSpPr/>
      </xdr:nvSpPr>
      <xdr:spPr>
        <a:xfrm>
          <a:off x="149040" y="13068000"/>
          <a:ext cx="6055920" cy="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0</xdr:colOff>
      <xdr:row>80</xdr:row>
      <xdr:rowOff>9360</xdr:rowOff>
    </xdr:from>
    <xdr:to>
      <xdr:col>12</xdr:col>
      <xdr:colOff>28440</xdr:colOff>
      <xdr:row>80</xdr:row>
      <xdr:rowOff>9360</xdr:rowOff>
    </xdr:to>
    <xdr:sp>
      <xdr:nvSpPr>
        <xdr:cNvPr id="6" name="Line 1"/>
        <xdr:cNvSpPr/>
      </xdr:nvSpPr>
      <xdr:spPr>
        <a:xfrm>
          <a:off x="120600" y="14511240"/>
          <a:ext cx="6084360" cy="0"/>
        </a:xfrm>
        <a:prstGeom prst="line">
          <a:avLst/>
        </a:prstGeom>
        <a:ln cap="sq"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809640</xdr:colOff>
      <xdr:row>0</xdr:row>
      <xdr:rowOff>38160</xdr:rowOff>
    </xdr:from>
    <xdr:to>
      <xdr:col>4</xdr:col>
      <xdr:colOff>18720</xdr:colOff>
      <xdr:row>4</xdr:row>
      <xdr:rowOff>95040</xdr:rowOff>
    </xdr:to>
    <xdr:sp>
      <xdr:nvSpPr>
        <xdr:cNvPr id="7" name="CustomShape 1"/>
        <xdr:cNvSpPr/>
      </xdr:nvSpPr>
      <xdr:spPr>
        <a:xfrm>
          <a:off x="1000440" y="38160"/>
          <a:ext cx="4168080" cy="704520"/>
        </a:xfrm>
        <a:prstGeom prst="rect">
          <a:avLst/>
        </a:prstGeom>
        <a:noFill/>
        <a:ln cap="sq"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it-IT" sz="1600" spc="-1" strike="noStrike">
              <a:solidFill>
                <a:srgbClr val="000000"/>
              </a:solidFill>
              <a:latin typeface="Arial"/>
            </a:rPr>
            <a:t>COMUNE DI SALA CONSILINA</a:t>
          </a:r>
          <a:endParaRPr b="0" lang="it-IT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it-IT" sz="1200" spc="-1" strike="noStrike">
              <a:solidFill>
                <a:srgbClr val="000000"/>
              </a:solidFill>
              <a:latin typeface="Arial"/>
            </a:rPr>
            <a:t>Provincia di Salerno </a:t>
          </a:r>
          <a:endParaRPr b="0" lang="it-IT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95"/>
  <sheetViews>
    <sheetView showFormulas="false" showGridLines="true" showRowColHeaders="true" showZeros="true" rightToLeft="false" tabSelected="false" showOutlineSymbols="true" defaultGridColor="true" view="normal" topLeftCell="A91" colorId="64" zoomScale="145" zoomScaleNormal="145" zoomScalePageLayoutView="100" workbookViewId="0">
      <selection pane="topLeft" activeCell="M62" activeCellId="0" sqref="M62"/>
    </sheetView>
  </sheetViews>
  <sheetFormatPr defaultColWidth="9.01171875" defaultRowHeight="12.75" zeroHeight="false" outlineLevelRow="0" outlineLevelCol="0"/>
  <cols>
    <col collapsed="false" customWidth="true" hidden="false" outlineLevel="0" max="1" min="1" style="1" width="1.71"/>
    <col collapsed="false" customWidth="true" hidden="false" outlineLevel="0" max="3" min="3" style="0" width="9.29"/>
    <col collapsed="false" customWidth="true" hidden="false" outlineLevel="0" max="5" min="5" style="0" width="10.14"/>
    <col collapsed="false" customWidth="true" hidden="false" outlineLevel="0" max="6" min="6" style="0" width="9.85"/>
    <col collapsed="false" customWidth="true" hidden="false" outlineLevel="0" max="7" min="7" style="0" width="5.14"/>
    <col collapsed="false" customWidth="true" hidden="false" outlineLevel="0" max="8" min="8" style="0" width="8.42"/>
    <col collapsed="false" customWidth="true" hidden="false" outlineLevel="0" max="9" min="9" style="1" width="2.99"/>
    <col collapsed="false" customWidth="true" hidden="false" outlineLevel="0" max="10" min="10" style="0" width="8.57"/>
    <col collapsed="false" customWidth="true" hidden="false" outlineLevel="0" max="11" min="11" style="2" width="3.71"/>
    <col collapsed="false" customWidth="true" hidden="false" outlineLevel="0" max="12" min="12" style="0" width="9.71"/>
    <col collapsed="false" customWidth="true" hidden="false" outlineLevel="0" max="14" min="14" style="0" width="7.57"/>
    <col collapsed="false" customWidth="true" hidden="false" outlineLevel="0" max="15" min="15" style="1" width="6.28"/>
    <col collapsed="false" customWidth="false" hidden="false" outlineLevel="0" max="16" min="16" style="1" width="9"/>
    <col collapsed="false" customWidth="true" hidden="false" outlineLevel="0" max="17" min="17" style="0" width="2.99"/>
  </cols>
  <sheetData>
    <row r="1" customFormat="false" ht="20.25" hidden="false" customHeight="fals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false" ht="12.75" hidden="false" customHeight="false" outlineLevel="0" collapsed="false">
      <c r="A2" s="5"/>
      <c r="B2" s="6"/>
      <c r="C2" s="6"/>
      <c r="D2" s="7"/>
      <c r="E2" s="1"/>
      <c r="F2" s="1"/>
      <c r="G2" s="1"/>
      <c r="H2" s="1"/>
      <c r="J2" s="1"/>
      <c r="K2" s="8"/>
      <c r="L2" s="1"/>
      <c r="M2" s="1"/>
      <c r="N2" s="9"/>
    </row>
    <row r="3" customFormat="false" ht="12.75" hidden="false" customHeight="false" outlineLevel="0" collapsed="false">
      <c r="A3" s="5"/>
      <c r="B3" s="10" t="s">
        <v>1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customFormat="false" ht="12.75" hidden="false" customHeight="false" outlineLevel="0" collapsed="false">
      <c r="A4" s="5"/>
      <c r="B4" s="13"/>
      <c r="C4" s="13"/>
      <c r="D4" s="13"/>
      <c r="E4" s="13"/>
      <c r="F4" s="13"/>
      <c r="G4" s="13"/>
      <c r="H4" s="13"/>
      <c r="I4" s="13"/>
      <c r="J4" s="13"/>
      <c r="K4" s="14"/>
      <c r="L4" s="13"/>
      <c r="M4" s="13"/>
      <c r="N4" s="15"/>
    </row>
    <row r="5" customFormat="false" ht="12.75" hidden="false" customHeight="false" outlineLevel="0" collapsed="false">
      <c r="A5" s="5" t="s">
        <v>2</v>
      </c>
      <c r="B5" s="16" t="s">
        <v>3</v>
      </c>
      <c r="C5" s="16"/>
      <c r="D5" s="16"/>
      <c r="E5" s="16"/>
      <c r="F5" s="16"/>
      <c r="G5" s="16"/>
      <c r="H5" s="16"/>
      <c r="I5" s="17"/>
      <c r="J5" s="18"/>
      <c r="K5" s="8"/>
      <c r="L5" s="1"/>
      <c r="M5" s="1"/>
      <c r="N5" s="9"/>
    </row>
    <row r="6" customFormat="false" ht="14.25" hidden="false" customHeight="false" outlineLevel="0" collapsed="false">
      <c r="A6" s="5"/>
      <c r="B6" s="19"/>
      <c r="C6" s="20"/>
      <c r="D6" s="20"/>
      <c r="E6" s="20"/>
      <c r="F6" s="20"/>
      <c r="G6" s="20"/>
      <c r="H6" s="20"/>
      <c r="I6" s="20"/>
      <c r="J6" s="20"/>
      <c r="K6" s="8"/>
      <c r="L6" s="21"/>
      <c r="M6" s="1"/>
      <c r="N6" s="9"/>
    </row>
    <row r="7" customFormat="false" ht="12" hidden="false" customHeight="true" outlineLevel="0" collapsed="false">
      <c r="A7" s="5"/>
      <c r="B7" s="22" t="s">
        <v>4</v>
      </c>
      <c r="C7" s="22"/>
      <c r="D7" s="1"/>
      <c r="E7" s="1"/>
      <c r="F7" s="1"/>
      <c r="G7" s="1"/>
      <c r="H7" s="1"/>
      <c r="J7" s="1"/>
      <c r="K7" s="8"/>
      <c r="L7" s="1"/>
      <c r="M7" s="1"/>
      <c r="N7" s="9"/>
    </row>
    <row r="8" customFormat="false" ht="12.75" hidden="false" customHeight="true" outlineLevel="0" collapsed="false">
      <c r="A8" s="5"/>
      <c r="B8" s="23" t="s">
        <v>5</v>
      </c>
      <c r="C8" s="23"/>
      <c r="D8" s="23"/>
      <c r="E8" s="23"/>
      <c r="F8" s="23"/>
      <c r="G8" s="23"/>
      <c r="H8" s="23"/>
      <c r="I8" s="13"/>
      <c r="J8" s="1"/>
      <c r="K8" s="8"/>
      <c r="L8" s="24"/>
      <c r="M8" s="24"/>
      <c r="N8" s="9"/>
    </row>
    <row r="9" s="36" customFormat="true" ht="38.25" hidden="false" customHeight="true" outlineLevel="0" collapsed="false">
      <c r="A9" s="25"/>
      <c r="B9" s="26" t="s">
        <v>6</v>
      </c>
      <c r="C9" s="26"/>
      <c r="D9" s="27" t="s">
        <v>7</v>
      </c>
      <c r="E9" s="27" t="s">
        <v>8</v>
      </c>
      <c r="F9" s="27" t="s">
        <v>9</v>
      </c>
      <c r="G9" s="28" t="s">
        <v>10</v>
      </c>
      <c r="H9" s="27" t="s">
        <v>11</v>
      </c>
      <c r="I9" s="29"/>
      <c r="J9" s="30"/>
      <c r="K9" s="31"/>
      <c r="L9" s="32"/>
      <c r="M9" s="33"/>
      <c r="N9" s="34"/>
      <c r="O9" s="35"/>
      <c r="P9" s="35"/>
    </row>
    <row r="10" s="44" customFormat="true" ht="11.25" hidden="false" customHeight="true" outlineLevel="0" collapsed="false">
      <c r="A10" s="37"/>
      <c r="B10" s="38" t="s">
        <v>12</v>
      </c>
      <c r="C10" s="38"/>
      <c r="D10" s="38" t="s">
        <v>13</v>
      </c>
      <c r="E10" s="39" t="s">
        <v>14</v>
      </c>
      <c r="F10" s="38" t="s">
        <v>15</v>
      </c>
      <c r="G10" s="38" t="s">
        <v>16</v>
      </c>
      <c r="H10" s="38" t="s">
        <v>17</v>
      </c>
      <c r="I10" s="40"/>
      <c r="J10" s="35"/>
      <c r="K10" s="41"/>
      <c r="L10" s="32"/>
      <c r="M10" s="42"/>
      <c r="N10" s="43"/>
      <c r="O10" s="42"/>
      <c r="P10" s="42"/>
    </row>
    <row r="11" customFormat="false" ht="12.75" hidden="false" customHeight="false" outlineLevel="0" collapsed="false">
      <c r="A11" s="5"/>
      <c r="B11" s="45" t="s">
        <v>18</v>
      </c>
      <c r="C11" s="45"/>
      <c r="D11" s="46" t="n">
        <v>0</v>
      </c>
      <c r="E11" s="47" t="n">
        <v>0</v>
      </c>
      <c r="F11" s="48" t="n">
        <f aca="false">IF(E11=0,0,E11/$E$16)</f>
        <v>0</v>
      </c>
      <c r="G11" s="49" t="n">
        <v>0</v>
      </c>
      <c r="H11" s="49" t="n">
        <f aca="false">F11*G11</f>
        <v>0</v>
      </c>
      <c r="I11" s="50"/>
      <c r="J11" s="1"/>
      <c r="K11" s="8"/>
      <c r="L11" s="1"/>
      <c r="M11" s="1"/>
      <c r="N11" s="9"/>
    </row>
    <row r="12" customFormat="false" ht="12.75" hidden="false" customHeight="false" outlineLevel="0" collapsed="false">
      <c r="A12" s="5"/>
      <c r="B12" s="51" t="s">
        <v>19</v>
      </c>
      <c r="C12" s="51"/>
      <c r="D12" s="52" t="n">
        <v>0</v>
      </c>
      <c r="E12" s="47" t="n">
        <v>0</v>
      </c>
      <c r="F12" s="48" t="n">
        <f aca="false">IF(E12=0,0,E12/$E$16)</f>
        <v>0</v>
      </c>
      <c r="G12" s="53" t="n">
        <v>5</v>
      </c>
      <c r="H12" s="54" t="n">
        <f aca="false">F12*G12</f>
        <v>0</v>
      </c>
      <c r="I12" s="55"/>
      <c r="J12" s="1"/>
      <c r="K12" s="8"/>
      <c r="L12" s="1"/>
      <c r="M12" s="1"/>
      <c r="N12" s="9"/>
    </row>
    <row r="13" customFormat="false" ht="12.75" hidden="false" customHeight="false" outlineLevel="0" collapsed="false">
      <c r="A13" s="5"/>
      <c r="B13" s="51" t="s">
        <v>20</v>
      </c>
      <c r="C13" s="51"/>
      <c r="D13" s="52" t="n">
        <v>0</v>
      </c>
      <c r="E13" s="47" t="n">
        <v>0</v>
      </c>
      <c r="F13" s="48" t="n">
        <f aca="false">IF(E13=0,0,E13/$E$16)</f>
        <v>0</v>
      </c>
      <c r="G13" s="53" t="n">
        <v>15</v>
      </c>
      <c r="H13" s="54" t="n">
        <f aca="false">F13*G13</f>
        <v>0</v>
      </c>
      <c r="I13" s="55"/>
      <c r="J13" s="56"/>
      <c r="K13" s="56"/>
      <c r="L13" s="56"/>
      <c r="M13" s="1"/>
      <c r="N13" s="9"/>
    </row>
    <row r="14" customFormat="false" ht="12.75" hidden="false" customHeight="false" outlineLevel="0" collapsed="false">
      <c r="A14" s="5"/>
      <c r="B14" s="51" t="s">
        <v>21</v>
      </c>
      <c r="C14" s="51"/>
      <c r="D14" s="52" t="n">
        <v>0</v>
      </c>
      <c r="E14" s="47"/>
      <c r="F14" s="48" t="n">
        <f aca="false">IF(E14=0,0,E14/$E$16)</f>
        <v>0</v>
      </c>
      <c r="G14" s="53" t="n">
        <v>30</v>
      </c>
      <c r="H14" s="54" t="n">
        <f aca="false">F14*G14</f>
        <v>0</v>
      </c>
      <c r="I14" s="55"/>
      <c r="J14" s="1"/>
      <c r="K14" s="8"/>
      <c r="L14" s="1"/>
      <c r="M14" s="1"/>
      <c r="N14" s="9"/>
    </row>
    <row r="15" customFormat="false" ht="12.75" hidden="false" customHeight="false" outlineLevel="0" collapsed="false">
      <c r="A15" s="5"/>
      <c r="B15" s="51" t="s">
        <v>22</v>
      </c>
      <c r="C15" s="51"/>
      <c r="D15" s="52" t="n">
        <v>0</v>
      </c>
      <c r="E15" s="47" t="n">
        <v>0</v>
      </c>
      <c r="F15" s="48" t="n">
        <f aca="false">IF(E15=0,0,E15/$E$16)</f>
        <v>0</v>
      </c>
      <c r="G15" s="53" t="n">
        <v>50</v>
      </c>
      <c r="H15" s="54" t="n">
        <f aca="false">F15*G15</f>
        <v>0</v>
      </c>
      <c r="I15" s="55"/>
      <c r="J15" s="1"/>
      <c r="K15" s="8"/>
      <c r="L15" s="57"/>
      <c r="M15" s="1"/>
      <c r="N15" s="9"/>
    </row>
    <row r="16" customFormat="false" ht="13.5" hidden="false" customHeight="true" outlineLevel="0" collapsed="false">
      <c r="A16" s="5"/>
      <c r="B16" s="1"/>
      <c r="C16" s="1"/>
      <c r="D16" s="58" t="s">
        <v>23</v>
      </c>
      <c r="E16" s="59" t="n">
        <f aca="false">SUM(E11:E15)</f>
        <v>0</v>
      </c>
      <c r="F16" s="60"/>
      <c r="G16" s="1"/>
      <c r="H16" s="61" t="s">
        <v>24</v>
      </c>
      <c r="I16" s="62" t="s">
        <v>25</v>
      </c>
      <c r="J16" s="63" t="n">
        <f aca="false">H11+H12+H13+H14+H15</f>
        <v>0</v>
      </c>
      <c r="K16" s="8"/>
      <c r="L16" s="1"/>
      <c r="M16" s="1"/>
      <c r="N16" s="9"/>
    </row>
    <row r="17" customFormat="false" ht="12.75" hidden="false" customHeight="false" outlineLevel="0" collapsed="false">
      <c r="A17" s="5"/>
      <c r="B17" s="1"/>
      <c r="C17" s="1"/>
      <c r="D17" s="1"/>
      <c r="E17" s="1"/>
      <c r="F17" s="1"/>
      <c r="G17" s="1"/>
      <c r="H17" s="1"/>
      <c r="J17" s="64" t="s">
        <v>26</v>
      </c>
      <c r="K17" s="8"/>
      <c r="L17" s="1"/>
      <c r="M17" s="1"/>
      <c r="N17" s="9"/>
    </row>
    <row r="18" customFormat="false" ht="12" hidden="false" customHeight="true" outlineLevel="0" collapsed="false">
      <c r="A18" s="5"/>
      <c r="B18" s="22" t="s">
        <v>27</v>
      </c>
      <c r="C18" s="22"/>
      <c r="D18" s="1"/>
      <c r="E18" s="1"/>
      <c r="F18" s="22" t="s">
        <v>28</v>
      </c>
      <c r="G18" s="22"/>
      <c r="H18" s="1"/>
      <c r="J18" s="1"/>
      <c r="K18" s="8"/>
      <c r="L18" s="1"/>
      <c r="M18" s="1"/>
      <c r="N18" s="9"/>
    </row>
    <row r="19" s="44" customFormat="true" ht="11.25" hidden="false" customHeight="true" outlineLevel="0" collapsed="false">
      <c r="A19" s="37"/>
      <c r="B19" s="65" t="s">
        <v>29</v>
      </c>
      <c r="C19" s="65"/>
      <c r="D19" s="65"/>
      <c r="E19" s="35"/>
      <c r="F19" s="66" t="s">
        <v>30</v>
      </c>
      <c r="G19" s="66"/>
      <c r="H19" s="66"/>
      <c r="I19" s="67"/>
      <c r="J19" s="35"/>
      <c r="K19" s="41"/>
      <c r="L19" s="35"/>
      <c r="M19" s="68"/>
      <c r="N19" s="34"/>
      <c r="O19" s="35"/>
      <c r="P19" s="35"/>
    </row>
    <row r="20" customFormat="false" ht="45" hidden="false" customHeight="false" outlineLevel="0" collapsed="false">
      <c r="A20" s="5"/>
      <c r="B20" s="69" t="s">
        <v>31</v>
      </c>
      <c r="C20" s="69"/>
      <c r="D20" s="70" t="s">
        <v>32</v>
      </c>
      <c r="E20" s="1"/>
      <c r="F20" s="27" t="s">
        <v>33</v>
      </c>
      <c r="G20" s="27" t="s">
        <v>34</v>
      </c>
      <c r="H20" s="27" t="s">
        <v>35</v>
      </c>
      <c r="I20" s="29"/>
      <c r="J20" s="1"/>
      <c r="K20" s="8"/>
      <c r="L20" s="1"/>
      <c r="M20" s="1"/>
      <c r="N20" s="9"/>
    </row>
    <row r="21" customFormat="false" ht="10.5" hidden="false" customHeight="true" outlineLevel="0" collapsed="false">
      <c r="A21" s="5"/>
      <c r="B21" s="71" t="s">
        <v>36</v>
      </c>
      <c r="C21" s="72"/>
      <c r="D21" s="71" t="s">
        <v>37</v>
      </c>
      <c r="E21" s="73"/>
      <c r="F21" s="38" t="s">
        <v>38</v>
      </c>
      <c r="G21" s="38" t="s">
        <v>39</v>
      </c>
      <c r="H21" s="38" t="s">
        <v>40</v>
      </c>
      <c r="I21" s="40"/>
      <c r="J21" s="1"/>
      <c r="K21" s="8"/>
      <c r="L21" s="1"/>
      <c r="M21" s="1"/>
      <c r="N21" s="9"/>
      <c r="O21" s="74"/>
    </row>
    <row r="22" customFormat="false" ht="18" hidden="false" customHeight="true" outlineLevel="0" collapsed="false">
      <c r="A22" s="5"/>
      <c r="B22" s="75" t="s">
        <v>41</v>
      </c>
      <c r="C22" s="75"/>
      <c r="D22" s="76" t="n">
        <v>0</v>
      </c>
      <c r="E22" s="77"/>
      <c r="F22" s="78" t="s">
        <v>42</v>
      </c>
      <c r="G22" s="79" t="str">
        <f aca="false">IF(E27&lt;=50%,"x"," ")</f>
        <v>x</v>
      </c>
      <c r="H22" s="80" t="n">
        <f aca="false">IF(G22="x",0,"0")</f>
        <v>0</v>
      </c>
      <c r="I22" s="17"/>
      <c r="J22" s="1"/>
      <c r="K22" s="8"/>
      <c r="L22" s="1"/>
      <c r="M22" s="1"/>
      <c r="N22" s="9"/>
    </row>
    <row r="23" customFormat="false" ht="12.75" hidden="false" customHeight="false" outlineLevel="0" collapsed="false">
      <c r="A23" s="5"/>
      <c r="B23" s="81" t="s">
        <v>43</v>
      </c>
      <c r="C23" s="81"/>
      <c r="D23" s="76" t="n">
        <v>0</v>
      </c>
      <c r="E23" s="1"/>
      <c r="F23" s="82" t="s">
        <v>44</v>
      </c>
      <c r="G23" s="79" t="str">
        <f aca="false">IF(E27&gt;50%,IF(E27&lt;=75%,"x"," ")," ")</f>
        <v> </v>
      </c>
      <c r="H23" s="53" t="str">
        <f aca="false">IF(G23="x",10,"0")</f>
        <v>0</v>
      </c>
      <c r="I23" s="50"/>
      <c r="J23" s="1"/>
      <c r="K23" s="8"/>
      <c r="L23" s="1"/>
      <c r="M23" s="74"/>
      <c r="N23" s="9"/>
    </row>
    <row r="24" customFormat="false" ht="12.75" hidden="false" customHeight="false" outlineLevel="0" collapsed="false">
      <c r="A24" s="5"/>
      <c r="B24" s="83" t="s">
        <v>45</v>
      </c>
      <c r="C24" s="83"/>
      <c r="D24" s="76" t="n">
        <v>0</v>
      </c>
      <c r="E24" s="1"/>
      <c r="F24" s="82" t="s">
        <v>46</v>
      </c>
      <c r="G24" s="79" t="str">
        <f aca="false">IF(E27&gt;75%,IF(E27&lt;=100%,"x"," ")," ")</f>
        <v> </v>
      </c>
      <c r="H24" s="53" t="str">
        <f aca="false">IF(G24="x",20,"0")</f>
        <v>0</v>
      </c>
      <c r="I24" s="50"/>
      <c r="J24" s="1"/>
      <c r="K24" s="8"/>
      <c r="L24" s="1"/>
      <c r="M24" s="1"/>
      <c r="N24" s="9"/>
    </row>
    <row r="25" customFormat="false" ht="12.75" hidden="false" customHeight="false" outlineLevel="0" collapsed="false">
      <c r="A25" s="5"/>
      <c r="B25" s="81" t="s">
        <v>47</v>
      </c>
      <c r="C25" s="81"/>
      <c r="D25" s="76" t="n">
        <v>0</v>
      </c>
      <c r="E25" s="1"/>
      <c r="F25" s="82" t="s">
        <v>48</v>
      </c>
      <c r="G25" s="79" t="str">
        <f aca="false">IF(E27&gt;100%,"x"," ")</f>
        <v> </v>
      </c>
      <c r="H25" s="53" t="str">
        <f aca="false">IF(G25="x",30,"0")</f>
        <v>0</v>
      </c>
      <c r="I25" s="50"/>
      <c r="J25" s="1"/>
      <c r="K25" s="8"/>
      <c r="L25" s="1"/>
      <c r="M25" s="1"/>
      <c r="N25" s="9"/>
    </row>
    <row r="26" customFormat="false" ht="13.5" hidden="false" customHeight="true" outlineLevel="0" collapsed="false">
      <c r="A26" s="5"/>
      <c r="B26" s="84"/>
      <c r="C26" s="85" t="s">
        <v>49</v>
      </c>
      <c r="D26" s="86" t="n">
        <f aca="false">SUM(D22:D25)</f>
        <v>0</v>
      </c>
      <c r="E26" s="87" t="s">
        <v>50</v>
      </c>
      <c r="F26" s="88"/>
      <c r="G26" s="88"/>
      <c r="H26" s="1"/>
      <c r="I26" s="89" t="s">
        <v>51</v>
      </c>
      <c r="J26" s="63" t="n">
        <f aca="false">H22+H23+H24+H25</f>
        <v>0</v>
      </c>
      <c r="K26" s="8"/>
      <c r="L26" s="1"/>
      <c r="M26" s="1"/>
      <c r="N26" s="9"/>
    </row>
    <row r="27" customFormat="false" ht="14.25" hidden="false" customHeight="true" outlineLevel="0" collapsed="false">
      <c r="A27" s="5"/>
      <c r="B27" s="1"/>
      <c r="C27" s="1"/>
      <c r="D27" s="1"/>
      <c r="E27" s="90" t="n">
        <f aca="false">IF(E16=0,0,D26/E16)</f>
        <v>0</v>
      </c>
      <c r="F27" s="1"/>
      <c r="G27" s="1"/>
      <c r="J27" s="64" t="s">
        <v>26</v>
      </c>
      <c r="K27" s="8"/>
      <c r="L27" s="1"/>
      <c r="M27" s="1"/>
      <c r="N27" s="9"/>
    </row>
    <row r="28" customFormat="false" ht="12.75" hidden="false" customHeight="true" outlineLevel="0" collapsed="false">
      <c r="A28" s="5"/>
      <c r="B28" s="1"/>
      <c r="C28" s="1"/>
      <c r="D28" s="1"/>
      <c r="E28" s="1"/>
      <c r="F28" s="1"/>
      <c r="G28" s="1"/>
      <c r="H28" s="1"/>
      <c r="J28" s="1"/>
      <c r="K28" s="8"/>
      <c r="L28" s="1"/>
      <c r="M28" s="1"/>
      <c r="N28" s="9"/>
    </row>
    <row r="29" customFormat="false" ht="12" hidden="false" customHeight="true" outlineLevel="0" collapsed="false">
      <c r="A29" s="5"/>
      <c r="B29" s="1"/>
      <c r="C29" s="1"/>
      <c r="D29" s="1"/>
      <c r="E29" s="1"/>
      <c r="F29" s="91" t="s">
        <v>52</v>
      </c>
      <c r="G29" s="91"/>
      <c r="H29" s="1"/>
      <c r="J29" s="1"/>
      <c r="K29" s="92"/>
      <c r="L29" s="1"/>
      <c r="M29" s="1"/>
      <c r="N29" s="9"/>
    </row>
    <row r="30" customFormat="false" ht="11.25" hidden="false" customHeight="true" outlineLevel="0" collapsed="false">
      <c r="A30" s="5"/>
      <c r="B30" s="65" t="s">
        <v>53</v>
      </c>
      <c r="C30" s="65"/>
      <c r="D30" s="65"/>
      <c r="E30" s="1"/>
      <c r="F30" s="65" t="s">
        <v>54</v>
      </c>
      <c r="G30" s="65"/>
      <c r="H30" s="65"/>
      <c r="I30" s="93"/>
      <c r="J30" s="1"/>
      <c r="K30" s="94"/>
      <c r="L30" s="74"/>
      <c r="M30" s="74"/>
      <c r="N30" s="9"/>
    </row>
    <row r="31" s="101" customFormat="true" ht="18.75" hidden="false" customHeight="true" outlineLevel="0" collapsed="false">
      <c r="A31" s="95"/>
      <c r="B31" s="96" t="s">
        <v>55</v>
      </c>
      <c r="C31" s="96" t="s">
        <v>56</v>
      </c>
      <c r="D31" s="27" t="s">
        <v>57</v>
      </c>
      <c r="E31" s="97"/>
      <c r="F31" s="27" t="s">
        <v>58</v>
      </c>
      <c r="G31" s="27" t="s">
        <v>59</v>
      </c>
      <c r="H31" s="27" t="s">
        <v>60</v>
      </c>
      <c r="I31" s="29"/>
      <c r="J31" s="97"/>
      <c r="K31" s="98"/>
      <c r="L31" s="99"/>
      <c r="M31" s="99"/>
      <c r="N31" s="100"/>
      <c r="O31" s="97"/>
      <c r="P31" s="97"/>
    </row>
    <row r="32" customFormat="false" ht="10.5" hidden="false" customHeight="true" outlineLevel="0" collapsed="false">
      <c r="A32" s="5"/>
      <c r="B32" s="71" t="s">
        <v>61</v>
      </c>
      <c r="C32" s="71" t="s">
        <v>62</v>
      </c>
      <c r="D32" s="71" t="s">
        <v>63</v>
      </c>
      <c r="E32" s="1"/>
      <c r="F32" s="38" t="s">
        <v>64</v>
      </c>
      <c r="G32" s="38" t="s">
        <v>65</v>
      </c>
      <c r="H32" s="38" t="s">
        <v>66</v>
      </c>
      <c r="I32" s="40"/>
      <c r="J32" s="1"/>
      <c r="K32" s="8"/>
      <c r="L32" s="102" t="s">
        <v>67</v>
      </c>
      <c r="M32" s="102"/>
      <c r="N32" s="102"/>
    </row>
    <row r="33" customFormat="false" ht="16.5" hidden="false" customHeight="true" outlineLevel="0" collapsed="false">
      <c r="A33" s="5"/>
      <c r="B33" s="103" t="s">
        <v>68</v>
      </c>
      <c r="C33" s="104" t="s">
        <v>69</v>
      </c>
      <c r="D33" s="105" t="n">
        <f aca="false">E16</f>
        <v>0</v>
      </c>
      <c r="E33" s="1"/>
      <c r="F33" s="80" t="n">
        <v>0</v>
      </c>
      <c r="G33" s="106" t="str">
        <f aca="false">IF(K33="x","x"," ")</f>
        <v> </v>
      </c>
      <c r="H33" s="80" t="n">
        <v>0</v>
      </c>
      <c r="I33" s="17"/>
      <c r="J33" s="1"/>
      <c r="K33" s="107"/>
      <c r="L33" s="108" t="s">
        <v>70</v>
      </c>
      <c r="M33" s="108"/>
      <c r="N33" s="108"/>
    </row>
    <row r="34" customFormat="false" ht="16.5" hidden="false" customHeight="true" outlineLevel="0" collapsed="false">
      <c r="A34" s="5"/>
      <c r="B34" s="109" t="s">
        <v>71</v>
      </c>
      <c r="C34" s="110" t="s">
        <v>72</v>
      </c>
      <c r="D34" s="111" t="n">
        <f aca="false">D26</f>
        <v>0</v>
      </c>
      <c r="E34" s="1"/>
      <c r="F34" s="112" t="n">
        <v>1</v>
      </c>
      <c r="G34" s="106" t="str">
        <f aca="false">IF(K34="x","x"," ")</f>
        <v> </v>
      </c>
      <c r="H34" s="112" t="str">
        <f aca="false">IF(G34="x",10,"0 ")</f>
        <v>0 </v>
      </c>
      <c r="I34" s="17"/>
      <c r="J34" s="1"/>
      <c r="K34" s="107"/>
      <c r="L34" s="113" t="s">
        <v>73</v>
      </c>
      <c r="M34" s="113"/>
      <c r="N34" s="113"/>
    </row>
    <row r="35" customFormat="false" ht="17.25" hidden="false" customHeight="true" outlineLevel="0" collapsed="false">
      <c r="A35" s="5"/>
      <c r="B35" s="114" t="s">
        <v>74</v>
      </c>
      <c r="C35" s="110" t="s">
        <v>75</v>
      </c>
      <c r="D35" s="115" t="n">
        <f aca="false">D34*0.6</f>
        <v>0</v>
      </c>
      <c r="E35" s="1"/>
      <c r="F35" s="112" t="n">
        <v>2</v>
      </c>
      <c r="G35" s="106" t="str">
        <f aca="false">IF(K35="x","x"," ")</f>
        <v> </v>
      </c>
      <c r="H35" s="112" t="str">
        <f aca="false">IF(G35="x",10,"0 ")</f>
        <v>0 </v>
      </c>
      <c r="I35" s="17"/>
      <c r="J35" s="1"/>
      <c r="K35" s="107"/>
      <c r="L35" s="113" t="s">
        <v>76</v>
      </c>
      <c r="M35" s="113"/>
      <c r="N35" s="113"/>
    </row>
    <row r="36" customFormat="false" ht="18" hidden="false" customHeight="false" outlineLevel="0" collapsed="false">
      <c r="A36" s="5"/>
      <c r="B36" s="114" t="s">
        <v>77</v>
      </c>
      <c r="C36" s="116" t="s">
        <v>78</v>
      </c>
      <c r="D36" s="117" t="n">
        <f aca="false">D33+D35</f>
        <v>0</v>
      </c>
      <c r="E36" s="1"/>
      <c r="F36" s="112" t="n">
        <v>3</v>
      </c>
      <c r="G36" s="106" t="str">
        <f aca="false">IF(K36="x","x"," ")</f>
        <v> </v>
      </c>
      <c r="H36" s="112" t="str">
        <f aca="false">IF(G36="x",10,"0 ")</f>
        <v>0 </v>
      </c>
      <c r="I36" s="17"/>
      <c r="J36" s="1"/>
      <c r="K36" s="107"/>
      <c r="L36" s="113" t="s">
        <v>79</v>
      </c>
      <c r="M36" s="113"/>
      <c r="N36" s="113"/>
    </row>
    <row r="37" customFormat="false" ht="15.75" hidden="false" customHeight="true" outlineLevel="0" collapsed="false">
      <c r="A37" s="5"/>
      <c r="B37" s="1"/>
      <c r="C37" s="1"/>
      <c r="D37" s="1"/>
      <c r="E37" s="1"/>
      <c r="F37" s="112" t="n">
        <v>4</v>
      </c>
      <c r="G37" s="106" t="str">
        <f aca="false">IF(K37="x","x"," ")</f>
        <v> </v>
      </c>
      <c r="H37" s="112" t="str">
        <f aca="false">IF(G37="x",10,"0 ")</f>
        <v>0 </v>
      </c>
      <c r="I37" s="17"/>
      <c r="J37" s="1"/>
      <c r="K37" s="107"/>
      <c r="L37" s="113" t="s">
        <v>80</v>
      </c>
      <c r="M37" s="113"/>
      <c r="N37" s="113"/>
    </row>
    <row r="38" customFormat="false" ht="17.25" hidden="false" customHeight="true" outlineLevel="0" collapsed="false">
      <c r="A38" s="5"/>
      <c r="B38" s="1"/>
      <c r="C38" s="1"/>
      <c r="D38" s="1"/>
      <c r="E38" s="1"/>
      <c r="F38" s="112" t="n">
        <v>5</v>
      </c>
      <c r="G38" s="106" t="str">
        <f aca="false">IF(K38="x","x"," ")</f>
        <v> </v>
      </c>
      <c r="H38" s="112" t="str">
        <f aca="false">IF(G38="x",10,"0 ")</f>
        <v>0 </v>
      </c>
      <c r="I38" s="17"/>
      <c r="J38" s="1"/>
      <c r="K38" s="107"/>
      <c r="L38" s="113" t="s">
        <v>81</v>
      </c>
      <c r="M38" s="113"/>
      <c r="N38" s="113"/>
    </row>
    <row r="39" customFormat="false" ht="13.5" hidden="false" customHeight="true" outlineLevel="0" collapsed="false">
      <c r="A39" s="5"/>
      <c r="B39" s="118" t="s">
        <v>82</v>
      </c>
      <c r="C39" s="118"/>
      <c r="D39" s="118"/>
      <c r="E39" s="1"/>
      <c r="F39" s="119"/>
      <c r="G39" s="97"/>
      <c r="H39" s="120" t="s">
        <v>83</v>
      </c>
      <c r="I39" s="121"/>
      <c r="J39" s="122" t="n">
        <f aca="false">H33+H34+H35+H36+H37+H38</f>
        <v>0</v>
      </c>
      <c r="K39" s="8"/>
      <c r="L39" s="1"/>
      <c r="M39" s="1"/>
      <c r="N39" s="9"/>
    </row>
    <row r="40" customFormat="false" ht="7.5" hidden="false" customHeight="true" outlineLevel="0" collapsed="false">
      <c r="A40" s="5"/>
      <c r="B40" s="118"/>
      <c r="C40" s="118"/>
      <c r="D40" s="118"/>
      <c r="E40" s="1"/>
      <c r="F40" s="119"/>
      <c r="G40" s="97"/>
      <c r="H40" s="97"/>
      <c r="I40" s="97"/>
      <c r="J40" s="1"/>
      <c r="K40" s="123" t="s">
        <v>84</v>
      </c>
      <c r="L40" s="124" t="s">
        <v>85</v>
      </c>
      <c r="M40" s="1"/>
      <c r="N40" s="9"/>
    </row>
    <row r="41" customFormat="false" ht="10.5" hidden="false" customHeight="true" outlineLevel="0" collapsed="false">
      <c r="A41" s="5"/>
      <c r="B41" s="125" t="s">
        <v>86</v>
      </c>
      <c r="C41" s="125" t="s">
        <v>87</v>
      </c>
      <c r="D41" s="125" t="s">
        <v>88</v>
      </c>
      <c r="E41" s="1"/>
      <c r="F41" s="20"/>
      <c r="G41" s="1"/>
      <c r="H41" s="1"/>
      <c r="J41" s="1"/>
      <c r="K41" s="123"/>
      <c r="L41" s="124"/>
      <c r="M41" s="1"/>
      <c r="N41" s="9"/>
    </row>
    <row r="42" customFormat="false" ht="16.5" hidden="false" customHeight="true" outlineLevel="0" collapsed="false">
      <c r="A42" s="5"/>
      <c r="B42" s="110" t="s">
        <v>89</v>
      </c>
      <c r="C42" s="110" t="s">
        <v>90</v>
      </c>
      <c r="D42" s="126" t="n">
        <v>0</v>
      </c>
      <c r="E42" s="1"/>
      <c r="F42" s="127" t="s">
        <v>91</v>
      </c>
      <c r="G42" s="127"/>
      <c r="H42" s="128" t="s">
        <v>92</v>
      </c>
      <c r="I42" s="129"/>
      <c r="J42" s="130" t="n">
        <f aca="false">J16+J26+J39</f>
        <v>0</v>
      </c>
      <c r="K42" s="131" t="s">
        <v>93</v>
      </c>
      <c r="L42" s="132" t="s">
        <v>94</v>
      </c>
      <c r="M42" s="1"/>
      <c r="N42" s="9"/>
    </row>
    <row r="43" customFormat="false" ht="16.5" hidden="false" customHeight="true" outlineLevel="0" collapsed="false">
      <c r="A43" s="5"/>
      <c r="B43" s="133" t="s">
        <v>95</v>
      </c>
      <c r="C43" s="110" t="s">
        <v>96</v>
      </c>
      <c r="D43" s="126" t="n">
        <v>0</v>
      </c>
      <c r="E43" s="1"/>
      <c r="F43" s="1"/>
      <c r="G43" s="1"/>
      <c r="H43" s="1"/>
      <c r="J43" s="1"/>
      <c r="K43" s="134" t="str">
        <f aca="false">IF(J42&lt;=5,"I"," ")</f>
        <v>I</v>
      </c>
      <c r="L43" s="135" t="n">
        <f aca="false">IF(K43="I",0," ")</f>
        <v>0</v>
      </c>
      <c r="M43" s="1"/>
      <c r="N43" s="9"/>
    </row>
    <row r="44" customFormat="false" ht="15.75" hidden="false" customHeight="true" outlineLevel="0" collapsed="false">
      <c r="A44" s="5"/>
      <c r="B44" s="133" t="s">
        <v>97</v>
      </c>
      <c r="C44" s="110" t="s">
        <v>98</v>
      </c>
      <c r="D44" s="136" t="n">
        <v>0</v>
      </c>
      <c r="E44" s="1"/>
      <c r="F44" s="1"/>
      <c r="G44" s="1"/>
      <c r="H44" s="1"/>
      <c r="J44" s="1"/>
      <c r="K44" s="137" t="str">
        <f aca="false">IF($J$42&gt;5,IF($J$42&lt;=10,"II"," ")," ")</f>
        <v> </v>
      </c>
      <c r="L44" s="138" t="str">
        <f aca="false">IF(K44="II",5%," ")</f>
        <v> </v>
      </c>
      <c r="M44" s="1"/>
      <c r="N44" s="9"/>
    </row>
    <row r="45" customFormat="false" ht="15.75" hidden="false" customHeight="true" outlineLevel="0" collapsed="false">
      <c r="A45" s="5"/>
      <c r="B45" s="133" t="s">
        <v>99</v>
      </c>
      <c r="C45" s="116" t="s">
        <v>100</v>
      </c>
      <c r="D45" s="139" t="n">
        <f aca="false">D42+D44</f>
        <v>0</v>
      </c>
      <c r="E45" s="1"/>
      <c r="F45" s="1"/>
      <c r="G45" s="1"/>
      <c r="H45" s="1"/>
      <c r="J45" s="1"/>
      <c r="K45" s="137" t="str">
        <f aca="false">IF($J$42&gt;10,IF($J$42&lt;=15,"III"," ")," ")</f>
        <v> </v>
      </c>
      <c r="L45" s="135" t="str">
        <f aca="false">IF(K45="III",10%," ")</f>
        <v> </v>
      </c>
      <c r="M45" s="1"/>
      <c r="N45" s="9"/>
    </row>
    <row r="46" customFormat="false" ht="12.75" hidden="false" customHeight="false" outlineLevel="0" collapsed="false">
      <c r="A46" s="5"/>
      <c r="B46" s="1"/>
      <c r="C46" s="1"/>
      <c r="D46" s="1"/>
      <c r="E46" s="1"/>
      <c r="F46" s="1"/>
      <c r="G46" s="1"/>
      <c r="H46" s="1"/>
      <c r="J46" s="1"/>
      <c r="K46" s="137" t="str">
        <f aca="false">IF($J$42&gt;15,IF($J$42&lt;=20,"IV"," ")," ")</f>
        <v> </v>
      </c>
      <c r="L46" s="135" t="str">
        <f aca="false">IF(K46="IV",15%," ")</f>
        <v> </v>
      </c>
      <c r="M46" s="1"/>
      <c r="N46" s="9"/>
    </row>
    <row r="47" customFormat="false" ht="12.75" hidden="false" customHeight="false" outlineLevel="0" collapsed="false">
      <c r="A47" s="5"/>
      <c r="B47" s="140" t="s">
        <v>101</v>
      </c>
      <c r="C47" s="141" t="s">
        <v>102</v>
      </c>
      <c r="D47" s="141"/>
      <c r="E47" s="1"/>
      <c r="F47" s="1"/>
      <c r="G47" s="1"/>
      <c r="H47" s="1"/>
      <c r="J47" s="1"/>
      <c r="K47" s="137" t="str">
        <f aca="false">IF($J$42&gt;20,IF($J$42&lt;=25,"V"," ")," ")</f>
        <v> </v>
      </c>
      <c r="L47" s="135" t="str">
        <f aca="false">IF(K47="V",20%," ")</f>
        <v> </v>
      </c>
      <c r="M47" s="1"/>
      <c r="N47" s="9"/>
    </row>
    <row r="48" customFormat="false" ht="12.75" hidden="false" customHeight="false" outlineLevel="0" collapsed="false">
      <c r="A48" s="5"/>
      <c r="B48" s="142"/>
      <c r="C48" s="141" t="s">
        <v>103</v>
      </c>
      <c r="D48" s="141"/>
      <c r="E48" s="1"/>
      <c r="F48" s="1"/>
      <c r="G48" s="1"/>
      <c r="H48" s="1"/>
      <c r="J48" s="1"/>
      <c r="K48" s="137" t="str">
        <f aca="false">IF($J$42&gt;25,IF($J$42&lt;=30,"VI"," ")," ")</f>
        <v> </v>
      </c>
      <c r="L48" s="135" t="str">
        <f aca="false">IF(K48="VI",25%," ")</f>
        <v> </v>
      </c>
      <c r="M48" s="1"/>
      <c r="N48" s="9"/>
    </row>
    <row r="49" customFormat="false" ht="12.75" hidden="false" customHeight="false" outlineLevel="0" collapsed="false">
      <c r="A49" s="5"/>
      <c r="B49" s="1"/>
      <c r="C49" s="1"/>
      <c r="D49" s="1"/>
      <c r="E49" s="1"/>
      <c r="F49" s="1"/>
      <c r="G49" s="1"/>
      <c r="H49" s="1"/>
      <c r="J49" s="1"/>
      <c r="K49" s="137" t="str">
        <f aca="false">IF($J$42&gt;30,IF($J$42&lt;=35,"VII"," ")," ")</f>
        <v> </v>
      </c>
      <c r="L49" s="135" t="str">
        <f aca="false">IF(K49="VII",30%," ")</f>
        <v> </v>
      </c>
      <c r="M49" s="1"/>
      <c r="N49" s="9"/>
    </row>
    <row r="50" customFormat="false" ht="12.75" hidden="false" customHeight="false" outlineLevel="0" collapsed="false">
      <c r="A50" s="5"/>
      <c r="B50" s="1"/>
      <c r="C50" s="1"/>
      <c r="D50" s="1"/>
      <c r="E50" s="1"/>
      <c r="F50" s="1"/>
      <c r="G50" s="1"/>
      <c r="H50" s="1"/>
      <c r="J50" s="1"/>
      <c r="K50" s="137" t="str">
        <f aca="false">IF($J$42&gt;35,IF($J$42&lt;=40,"VIII"," ")," ")</f>
        <v> </v>
      </c>
      <c r="L50" s="135" t="str">
        <f aca="false">IF(K50="VIII",35%," ")</f>
        <v> </v>
      </c>
      <c r="M50" s="1"/>
      <c r="N50" s="9"/>
    </row>
    <row r="51" customFormat="false" ht="12.75" hidden="false" customHeight="false" outlineLevel="0" collapsed="false">
      <c r="A51" s="5"/>
      <c r="B51" s="143" t="s">
        <v>104</v>
      </c>
      <c r="C51" s="143"/>
      <c r="D51" s="1"/>
      <c r="E51" s="1"/>
      <c r="F51" s="1"/>
      <c r="G51" s="1"/>
      <c r="H51" s="1"/>
      <c r="J51" s="1"/>
      <c r="K51" s="137" t="str">
        <f aca="false">IF($J$42&gt;40,IF($J$42&lt;=45,"IX"," ")," ")</f>
        <v> </v>
      </c>
      <c r="L51" s="135" t="str">
        <f aca="false">IF(K51="IX",40%," ")</f>
        <v> </v>
      </c>
      <c r="M51" s="1"/>
      <c r="N51" s="9"/>
    </row>
    <row r="52" customFormat="false" ht="12.75" hidden="false" customHeight="false" outlineLevel="0" collapsed="false">
      <c r="A52" s="5"/>
      <c r="B52" s="144" t="s">
        <v>105</v>
      </c>
      <c r="C52" s="145" t="n">
        <f aca="false">IF(B47="si",D36+D45," ")</f>
        <v>0</v>
      </c>
      <c r="D52" s="1"/>
      <c r="E52" s="1"/>
      <c r="F52" s="1"/>
      <c r="G52" s="1"/>
      <c r="H52" s="1"/>
      <c r="J52" s="1"/>
      <c r="K52" s="137" t="str">
        <f aca="false">IF($J$42&gt;45,IF($J$42&lt;=50,"X"," ")," ")</f>
        <v> </v>
      </c>
      <c r="L52" s="135" t="str">
        <f aca="false">IF(K52="X",45%," ")</f>
        <v> </v>
      </c>
      <c r="M52" s="1"/>
      <c r="N52" s="9"/>
    </row>
    <row r="53" customFormat="false" ht="12.75" hidden="false" customHeight="false" outlineLevel="0" collapsed="false">
      <c r="A53" s="5"/>
      <c r="B53" s="146" t="s">
        <v>106</v>
      </c>
      <c r="C53" s="147" t="str">
        <f aca="false">IF(B48="si",D36," ")</f>
        <v> </v>
      </c>
      <c r="D53" s="1"/>
      <c r="E53" s="1"/>
      <c r="F53" s="1"/>
      <c r="G53" s="1"/>
      <c r="H53" s="1"/>
      <c r="J53" s="1"/>
      <c r="K53" s="137" t="str">
        <f aca="false">IF($J$42&gt;50,"XI"," ")</f>
        <v> </v>
      </c>
      <c r="L53" s="148" t="str">
        <f aca="false">IF(K53="XI",50%," ")</f>
        <v> </v>
      </c>
      <c r="N53" s="9"/>
    </row>
    <row r="54" customFormat="false" ht="12.75" hidden="false" customHeight="false" outlineLevel="0" collapsed="false">
      <c r="A54" s="5"/>
      <c r="B54" s="1"/>
      <c r="C54" s="1"/>
      <c r="D54" s="1"/>
      <c r="E54" s="1"/>
      <c r="F54" s="1"/>
      <c r="G54" s="1"/>
      <c r="H54" s="149" t="s">
        <v>107</v>
      </c>
      <c r="I54" s="149"/>
      <c r="J54" s="149"/>
      <c r="K54" s="149"/>
      <c r="L54" s="150" t="n">
        <f aca="false">SUM(L48:L53)</f>
        <v>0</v>
      </c>
      <c r="M54" s="1"/>
      <c r="N54" s="9"/>
    </row>
    <row r="55" customFormat="false" ht="12.75" hidden="false" customHeight="false" outlineLevel="0" collapsed="false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3"/>
      <c r="L55" s="152"/>
      <c r="M55" s="152"/>
      <c r="N55" s="154"/>
    </row>
    <row r="56" customFormat="false" ht="20.25" hidden="false" customHeight="false" outlineLevel="0" collapsed="false">
      <c r="A56" s="3"/>
      <c r="B56" s="4" t="s">
        <v>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customFormat="false" ht="12.75" hidden="false" customHeight="false" outlineLevel="0" collapsed="false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3"/>
      <c r="L57" s="152"/>
      <c r="M57" s="152"/>
      <c r="N57" s="154"/>
    </row>
    <row r="58" customFormat="false" ht="12.75" hidden="false" customHeight="false" outlineLevel="0" collapsed="false">
      <c r="A58" s="3"/>
      <c r="B58" s="1"/>
      <c r="C58" s="1"/>
      <c r="D58" s="1"/>
      <c r="E58" s="1"/>
      <c r="F58" s="1"/>
      <c r="G58" s="1"/>
      <c r="H58" s="1"/>
      <c r="J58" s="1"/>
      <c r="K58" s="8"/>
      <c r="L58" s="1"/>
      <c r="M58" s="1"/>
      <c r="N58" s="9"/>
    </row>
    <row r="59" customFormat="false" ht="12.75" hidden="false" customHeight="false" outlineLevel="0" collapsed="false">
      <c r="A59" s="5"/>
      <c r="B59" s="10" t="s">
        <v>1</v>
      </c>
      <c r="C59" s="10"/>
      <c r="D59" s="11" t="n">
        <f aca="false">D3</f>
        <v>0</v>
      </c>
      <c r="E59" s="11"/>
      <c r="F59" s="11"/>
      <c r="G59" s="11"/>
      <c r="H59" s="11"/>
      <c r="I59" s="11"/>
      <c r="J59" s="11"/>
      <c r="K59" s="11"/>
      <c r="L59" s="11"/>
      <c r="M59" s="11"/>
      <c r="N59" s="9"/>
    </row>
    <row r="60" customFormat="false" ht="12.75" hidden="false" customHeight="false" outlineLevel="0" collapsed="false">
      <c r="A60" s="5"/>
      <c r="B60" s="1"/>
      <c r="C60" s="1"/>
      <c r="D60" s="1"/>
      <c r="E60" s="1"/>
      <c r="F60" s="1"/>
      <c r="G60" s="1"/>
      <c r="H60" s="1"/>
      <c r="J60" s="1"/>
      <c r="K60" s="8"/>
      <c r="L60" s="1"/>
      <c r="M60" s="1"/>
      <c r="N60" s="9"/>
    </row>
    <row r="61" customFormat="false" ht="12.75" hidden="false" customHeight="false" outlineLevel="0" collapsed="false">
      <c r="A61" s="5"/>
      <c r="B61" s="1"/>
      <c r="C61" s="1"/>
      <c r="D61" s="1"/>
      <c r="E61" s="1" t="s">
        <v>108</v>
      </c>
      <c r="F61" s="1"/>
      <c r="G61" s="1"/>
      <c r="H61" s="1"/>
      <c r="J61" s="1"/>
      <c r="K61" s="8"/>
      <c r="L61" s="1"/>
      <c r="M61" s="1"/>
      <c r="N61" s="9"/>
    </row>
    <row r="62" customFormat="false" ht="12.75" hidden="false" customHeight="false" outlineLevel="0" collapsed="false">
      <c r="A62" s="5"/>
      <c r="B62" s="155"/>
      <c r="C62" s="156"/>
      <c r="D62" s="1"/>
      <c r="E62" s="1"/>
      <c r="F62" s="1"/>
      <c r="G62" s="1"/>
      <c r="H62" s="1"/>
      <c r="J62" s="1"/>
      <c r="K62" s="8"/>
      <c r="L62" s="1"/>
      <c r="M62" s="1"/>
      <c r="N62" s="9"/>
    </row>
    <row r="63" customFormat="false" ht="12.75" hidden="false" customHeight="false" outlineLevel="0" collapsed="false">
      <c r="A63" s="5"/>
      <c r="B63" s="157" t="s">
        <v>109</v>
      </c>
      <c r="C63" s="157"/>
      <c r="D63" s="157"/>
      <c r="E63" s="157"/>
      <c r="F63" s="157"/>
      <c r="G63" s="157"/>
      <c r="H63" s="158"/>
      <c r="I63" s="158"/>
      <c r="J63" s="17" t="s">
        <v>110</v>
      </c>
      <c r="K63" s="159" t="n">
        <v>245.63</v>
      </c>
      <c r="L63" s="159"/>
      <c r="M63" s="88"/>
      <c r="N63" s="160"/>
    </row>
    <row r="64" customFormat="false" ht="12.75" hidden="false" customHeight="false" outlineLevel="0" collapsed="false">
      <c r="A64" s="5"/>
      <c r="B64" s="161" t="s">
        <v>111</v>
      </c>
      <c r="C64" s="161"/>
      <c r="D64" s="161"/>
      <c r="E64" s="161"/>
      <c r="F64" s="161"/>
      <c r="G64" s="161"/>
      <c r="H64" s="162"/>
      <c r="I64" s="162"/>
      <c r="J64" s="17" t="s">
        <v>110</v>
      </c>
      <c r="K64" s="163" t="n">
        <f aca="false">K63*(1+L54)</f>
        <v>245.63</v>
      </c>
      <c r="L64" s="163"/>
      <c r="M64" s="88"/>
      <c r="N64" s="160"/>
    </row>
    <row r="65" customFormat="false" ht="12.75" hidden="false" customHeight="false" outlineLevel="0" collapsed="false">
      <c r="A65" s="5"/>
      <c r="B65" s="162"/>
      <c r="C65" s="162"/>
      <c r="D65" s="162"/>
      <c r="E65" s="162"/>
      <c r="F65" s="162"/>
      <c r="G65" s="162"/>
      <c r="H65" s="162"/>
      <c r="I65" s="162"/>
      <c r="J65" s="17"/>
      <c r="K65" s="164"/>
      <c r="L65" s="165"/>
      <c r="M65" s="88"/>
      <c r="N65" s="160"/>
    </row>
    <row r="66" customFormat="false" ht="12.75" hidden="false" customHeight="false" outlineLevel="0" collapsed="false">
      <c r="A66" s="5"/>
      <c r="B66" s="162"/>
      <c r="C66" s="162"/>
      <c r="D66" s="162"/>
      <c r="F66" s="166" t="s">
        <v>112</v>
      </c>
      <c r="H66" s="162"/>
      <c r="I66" s="162"/>
      <c r="J66" s="167" t="s">
        <v>113</v>
      </c>
      <c r="K66" s="163" t="n">
        <f aca="false">IF(C52=" ","0 ",C52*K64)</f>
        <v>0</v>
      </c>
      <c r="L66" s="163"/>
      <c r="M66" s="88"/>
      <c r="N66" s="160"/>
    </row>
    <row r="67" customFormat="false" ht="12.75" hidden="false" customHeight="false" outlineLevel="0" collapsed="false">
      <c r="A67" s="5"/>
      <c r="B67" s="157" t="s">
        <v>114</v>
      </c>
      <c r="C67" s="157"/>
      <c r="D67" s="157"/>
      <c r="E67" s="157"/>
      <c r="F67" s="167" t="s">
        <v>115</v>
      </c>
      <c r="G67" s="158"/>
      <c r="H67" s="158"/>
      <c r="I67" s="158"/>
      <c r="J67" s="168"/>
      <c r="K67" s="169"/>
      <c r="L67" s="169"/>
      <c r="M67" s="88"/>
      <c r="N67" s="160"/>
    </row>
    <row r="68" customFormat="false" ht="12.75" hidden="false" customHeight="false" outlineLevel="0" collapsed="false">
      <c r="A68" s="5"/>
      <c r="B68" s="158"/>
      <c r="C68" s="158"/>
      <c r="D68" s="158"/>
      <c r="F68" s="170" t="s">
        <v>116</v>
      </c>
      <c r="H68" s="158"/>
      <c r="I68" s="158"/>
      <c r="J68" s="167" t="s">
        <v>113</v>
      </c>
      <c r="K68" s="163" t="str">
        <f aca="false">IF(C53=" ","0 ",C53*K64)</f>
        <v>0 </v>
      </c>
      <c r="L68" s="163"/>
      <c r="M68" s="88"/>
      <c r="N68" s="160"/>
    </row>
    <row r="69" customFormat="false" ht="12.75" hidden="false" customHeight="false" outlineLevel="0" collapsed="false">
      <c r="A69" s="5"/>
      <c r="B69" s="158"/>
      <c r="C69" s="158"/>
      <c r="D69" s="158"/>
      <c r="E69" s="158"/>
      <c r="F69" s="158"/>
      <c r="G69" s="158"/>
      <c r="H69" s="158"/>
      <c r="I69" s="158"/>
      <c r="J69" s="167"/>
      <c r="K69" s="171"/>
      <c r="L69" s="169"/>
      <c r="M69" s="88"/>
      <c r="N69" s="160"/>
    </row>
    <row r="70" customFormat="false" ht="25.5" hidden="false" customHeight="true" outlineLevel="0" collapsed="false">
      <c r="A70" s="5"/>
      <c r="B70" s="172" t="s">
        <v>117</v>
      </c>
      <c r="C70" s="172"/>
      <c r="D70" s="172"/>
      <c r="E70" s="172"/>
      <c r="F70" s="172"/>
      <c r="G70" s="173" t="s">
        <v>118</v>
      </c>
      <c r="H70" s="174" t="n">
        <v>0.06</v>
      </c>
      <c r="I70" s="175"/>
      <c r="J70" s="167" t="s">
        <v>113</v>
      </c>
      <c r="K70" s="176" t="n">
        <f aca="false">H70*K66+H70*K68</f>
        <v>0</v>
      </c>
      <c r="L70" s="176"/>
      <c r="M70" s="88"/>
      <c r="N70" s="160"/>
    </row>
    <row r="71" customFormat="false" ht="12.75" hidden="false" customHeight="false" outlineLevel="0" collapsed="false">
      <c r="A71" s="5"/>
      <c r="B71" s="1"/>
      <c r="C71" s="1"/>
      <c r="D71" s="1"/>
      <c r="E71" s="1"/>
      <c r="F71" s="1"/>
      <c r="G71" s="177"/>
      <c r="H71" s="178"/>
      <c r="I71" s="178"/>
      <c r="J71" s="167"/>
      <c r="K71" s="179"/>
      <c r="L71" s="180"/>
      <c r="M71" s="88"/>
      <c r="N71" s="160"/>
    </row>
    <row r="72" customFormat="false" ht="12.75" hidden="false" customHeight="false" outlineLevel="0" collapsed="false">
      <c r="A72" s="5"/>
      <c r="B72" s="157"/>
      <c r="C72" s="157"/>
      <c r="D72" s="157"/>
      <c r="E72" s="157"/>
      <c r="F72" s="158"/>
      <c r="G72" s="177"/>
      <c r="H72" s="178"/>
      <c r="I72" s="178"/>
      <c r="J72" s="167"/>
      <c r="K72" s="179"/>
      <c r="L72" s="180"/>
      <c r="M72" s="88"/>
      <c r="N72" s="160"/>
    </row>
    <row r="73" customFormat="false" ht="12.75" hidden="false" customHeight="false" outlineLevel="0" collapsed="false">
      <c r="A73" s="5"/>
      <c r="B73" s="157"/>
      <c r="C73" s="157"/>
      <c r="D73" s="157"/>
      <c r="E73" s="157"/>
      <c r="F73" s="158"/>
      <c r="G73" s="177"/>
      <c r="H73" s="1"/>
      <c r="J73" s="167"/>
      <c r="K73" s="8"/>
      <c r="L73" s="1"/>
      <c r="M73" s="88"/>
      <c r="N73" s="160"/>
    </row>
    <row r="74" customFormat="false" ht="12.95" hidden="false" customHeight="true" outlineLevel="0" collapsed="false">
      <c r="A74" s="5"/>
      <c r="B74" s="181" t="s">
        <v>119</v>
      </c>
      <c r="C74" s="146" t="s">
        <v>120</v>
      </c>
      <c r="D74" s="182" t="n">
        <v>0</v>
      </c>
      <c r="E74" s="182"/>
      <c r="F74" s="158"/>
      <c r="G74" s="177"/>
      <c r="H74" s="1"/>
      <c r="J74" s="167"/>
      <c r="K74" s="8"/>
      <c r="L74" s="1"/>
      <c r="M74" s="88"/>
      <c r="N74" s="160"/>
    </row>
    <row r="75" customFormat="false" ht="12.75" hidden="false" customHeight="false" outlineLevel="0" collapsed="false">
      <c r="A75" s="5"/>
      <c r="B75" s="181"/>
      <c r="C75" s="146" t="s">
        <v>121</v>
      </c>
      <c r="D75" s="182" t="n">
        <f aca="false">C94</f>
        <v>0</v>
      </c>
      <c r="E75" s="182"/>
      <c r="F75" s="158"/>
      <c r="G75" s="177"/>
      <c r="H75" s="1"/>
      <c r="J75" s="167"/>
      <c r="K75" s="8"/>
      <c r="L75" s="1"/>
      <c r="M75" s="88"/>
      <c r="N75" s="160"/>
    </row>
    <row r="76" customFormat="false" ht="12.75" hidden="false" customHeight="false" outlineLevel="0" collapsed="false">
      <c r="A76" s="5"/>
      <c r="B76" s="157"/>
      <c r="C76" s="157"/>
      <c r="D76" s="157"/>
      <c r="E76" s="157"/>
      <c r="F76" s="158"/>
      <c r="G76" s="177"/>
      <c r="H76" s="1"/>
      <c r="J76" s="167"/>
      <c r="K76" s="8"/>
      <c r="L76" s="1"/>
      <c r="M76" s="88"/>
      <c r="N76" s="160"/>
    </row>
    <row r="77" customFormat="false" ht="12.75" hidden="false" customHeight="false" outlineLevel="0" collapsed="false">
      <c r="A77" s="5"/>
      <c r="B77" s="157" t="s">
        <v>122</v>
      </c>
      <c r="C77" s="157"/>
      <c r="D77" s="157"/>
      <c r="E77" s="157"/>
      <c r="F77" s="158"/>
      <c r="G77" s="177" t="s">
        <v>123</v>
      </c>
      <c r="H77" s="183" t="n">
        <v>0.05</v>
      </c>
      <c r="I77" s="178"/>
      <c r="J77" s="167" t="s">
        <v>113</v>
      </c>
      <c r="K77" s="184" t="n">
        <f aca="false">D74*H77</f>
        <v>0</v>
      </c>
      <c r="L77" s="184"/>
      <c r="M77" s="88"/>
      <c r="N77" s="160"/>
    </row>
    <row r="78" customFormat="false" ht="12.75" hidden="false" customHeight="false" outlineLevel="0" collapsed="false">
      <c r="A78" s="5"/>
      <c r="B78" s="157" t="s">
        <v>124</v>
      </c>
      <c r="C78" s="157"/>
      <c r="D78" s="157"/>
      <c r="E78" s="157"/>
      <c r="F78" s="158"/>
      <c r="G78" s="177" t="s">
        <v>125</v>
      </c>
      <c r="H78" s="183" t="n">
        <v>0.05</v>
      </c>
      <c r="I78" s="178"/>
      <c r="J78" s="167" t="s">
        <v>113</v>
      </c>
      <c r="K78" s="185" t="n">
        <f aca="false">D75*H78</f>
        <v>0</v>
      </c>
      <c r="L78" s="185"/>
      <c r="M78" s="88"/>
      <c r="N78" s="160"/>
    </row>
    <row r="79" customFormat="false" ht="12.95" hidden="false" customHeight="true" outlineLevel="0" collapsed="false">
      <c r="A79" s="5"/>
      <c r="B79" s="172" t="s">
        <v>126</v>
      </c>
      <c r="C79" s="172"/>
      <c r="D79" s="172"/>
      <c r="E79" s="172"/>
      <c r="F79" s="172"/>
      <c r="G79" s="1"/>
      <c r="H79" s="1"/>
      <c r="J79" s="167" t="s">
        <v>113</v>
      </c>
      <c r="K79" s="186" t="n">
        <f aca="false">K77+K78</f>
        <v>0</v>
      </c>
      <c r="L79" s="186"/>
      <c r="M79" s="88"/>
      <c r="N79" s="160"/>
    </row>
    <row r="80" customFormat="false" ht="12.75" hidden="false" customHeight="false" outlineLevel="0" collapsed="false">
      <c r="A80" s="5"/>
      <c r="B80" s="88"/>
      <c r="C80" s="88"/>
      <c r="D80" s="88"/>
      <c r="E80" s="88"/>
      <c r="F80" s="88"/>
      <c r="G80" s="88"/>
      <c r="H80" s="88"/>
      <c r="I80" s="88"/>
      <c r="J80" s="187"/>
      <c r="K80" s="188"/>
      <c r="L80" s="88"/>
      <c r="M80" s="88"/>
      <c r="N80" s="160"/>
    </row>
    <row r="81" customFormat="false" ht="12.75" hidden="false" customHeight="false" outlineLevel="0" collapsed="false">
      <c r="A81" s="5"/>
      <c r="B81" s="1"/>
      <c r="C81" s="1"/>
      <c r="D81" s="1"/>
      <c r="E81" s="1"/>
      <c r="F81" s="88"/>
      <c r="G81" s="88"/>
      <c r="H81" s="88"/>
      <c r="I81" s="88"/>
      <c r="J81" s="187"/>
      <c r="K81" s="188"/>
      <c r="L81" s="88"/>
      <c r="M81" s="88"/>
      <c r="N81" s="160"/>
    </row>
    <row r="82" customFormat="false" ht="12.75" hidden="false" customHeight="false" outlineLevel="0" collapsed="false">
      <c r="A82" s="5"/>
      <c r="B82" s="1"/>
      <c r="C82" s="1"/>
      <c r="D82" s="1"/>
      <c r="E82" s="1"/>
      <c r="F82" s="88"/>
      <c r="G82" s="88"/>
      <c r="H82" s="88"/>
      <c r="I82" s="88"/>
      <c r="J82" s="187"/>
      <c r="K82" s="188"/>
      <c r="L82" s="88"/>
      <c r="M82" s="88"/>
      <c r="N82" s="160"/>
    </row>
    <row r="83" customFormat="false" ht="12.75" hidden="false" customHeight="false" outlineLevel="0" collapsed="false">
      <c r="A83" s="5"/>
      <c r="B83" s="189" t="s">
        <v>127</v>
      </c>
      <c r="C83" s="189"/>
      <c r="D83" s="189"/>
      <c r="E83" s="189"/>
      <c r="F83" s="189"/>
      <c r="G83" s="190"/>
      <c r="H83" s="190"/>
      <c r="I83" s="190"/>
      <c r="J83" s="167" t="s">
        <v>113</v>
      </c>
      <c r="K83" s="191" t="n">
        <f aca="false">K70+K79</f>
        <v>0</v>
      </c>
      <c r="L83" s="191"/>
      <c r="M83" s="88"/>
      <c r="N83" s="160"/>
    </row>
    <row r="84" customFormat="false" ht="12.75" hidden="false" customHeight="false" outlineLevel="0" collapsed="false">
      <c r="A84" s="5"/>
      <c r="B84" s="1"/>
      <c r="C84" s="1"/>
      <c r="D84" s="1"/>
      <c r="E84" s="1"/>
      <c r="F84" s="1"/>
      <c r="G84" s="1"/>
      <c r="H84" s="1"/>
      <c r="J84" s="1"/>
      <c r="K84" s="8"/>
      <c r="L84" s="1"/>
      <c r="M84" s="1"/>
      <c r="N84" s="9"/>
    </row>
    <row r="85" customFormat="false" ht="12.75" hidden="false" customHeight="false" outlineLevel="0" collapsed="false">
      <c r="A85" s="5"/>
      <c r="B85" s="1"/>
      <c r="C85" s="1"/>
      <c r="D85" s="1"/>
      <c r="E85" s="1"/>
      <c r="F85" s="1"/>
      <c r="G85" s="1"/>
      <c r="H85" s="1"/>
      <c r="J85" s="1"/>
      <c r="K85" s="192"/>
      <c r="L85" s="192"/>
      <c r="M85" s="1"/>
      <c r="N85" s="9"/>
    </row>
    <row r="86" customFormat="false" ht="12.75" hidden="false" customHeight="false" outlineLevel="0" collapsed="false">
      <c r="A86" s="5"/>
      <c r="B86" s="1"/>
      <c r="C86" s="1"/>
      <c r="D86" s="1"/>
      <c r="E86" s="1"/>
      <c r="F86" s="1"/>
      <c r="G86" s="1"/>
      <c r="H86" s="1"/>
      <c r="J86" s="1"/>
      <c r="K86" s="193"/>
      <c r="L86" s="193"/>
      <c r="M86" s="1"/>
      <c r="N86" s="9"/>
    </row>
    <row r="87" customFormat="false" ht="12.75" hidden="false" customHeight="false" outlineLevel="0" collapsed="false">
      <c r="A87" s="5"/>
      <c r="B87" s="189" t="s">
        <v>128</v>
      </c>
      <c r="C87" s="189"/>
      <c r="D87" s="189"/>
      <c r="E87" s="189"/>
      <c r="F87" s="189"/>
      <c r="G87" s="1"/>
      <c r="H87" s="1"/>
      <c r="J87" s="1"/>
      <c r="K87" s="8"/>
      <c r="L87" s="1"/>
      <c r="M87" s="1"/>
      <c r="N87" s="9"/>
    </row>
    <row r="88" customFormat="false" ht="12.75" hidden="false" customHeight="false" outlineLevel="0" collapsed="false">
      <c r="A88" s="5"/>
      <c r="B88" s="1" t="s">
        <v>129</v>
      </c>
      <c r="C88" s="194" t="n">
        <f aca="false">D36+D45</f>
        <v>0</v>
      </c>
      <c r="D88" s="1"/>
      <c r="E88" s="1"/>
      <c r="F88" s="1"/>
      <c r="G88" s="1"/>
      <c r="H88" s="1"/>
      <c r="J88" s="1"/>
      <c r="K88" s="8"/>
      <c r="L88" s="1"/>
      <c r="M88" s="1"/>
      <c r="N88" s="9"/>
    </row>
    <row r="89" customFormat="false" ht="12.75" hidden="false" customHeight="false" outlineLevel="0" collapsed="false">
      <c r="A89" s="5"/>
      <c r="B89" s="1" t="s">
        <v>130</v>
      </c>
      <c r="C89" s="195" t="n">
        <f aca="false">D36</f>
        <v>0</v>
      </c>
      <c r="D89" s="1"/>
      <c r="E89" s="1"/>
      <c r="F89" s="1"/>
      <c r="G89" s="1"/>
      <c r="H89" s="1"/>
      <c r="J89" s="1"/>
      <c r="K89" s="8"/>
      <c r="L89" s="1"/>
      <c r="M89" s="1"/>
      <c r="N89" s="9"/>
    </row>
    <row r="90" customFormat="false" ht="12.75" hidden="false" customHeight="false" outlineLevel="0" collapsed="false">
      <c r="A90" s="5"/>
      <c r="B90" s="1" t="s">
        <v>131</v>
      </c>
      <c r="C90" s="195" t="n">
        <f aca="false">D45</f>
        <v>0</v>
      </c>
      <c r="D90" s="1"/>
      <c r="E90" s="1"/>
      <c r="F90" s="1"/>
      <c r="G90" s="1"/>
      <c r="H90" s="1"/>
      <c r="J90" s="1"/>
      <c r="K90" s="8"/>
      <c r="L90" s="1"/>
      <c r="M90" s="1"/>
      <c r="N90" s="9"/>
    </row>
    <row r="91" customFormat="false" ht="12.75" hidden="false" customHeight="false" outlineLevel="0" collapsed="false">
      <c r="A91" s="5"/>
      <c r="B91" s="1"/>
      <c r="C91" s="196"/>
      <c r="D91" s="1"/>
      <c r="E91" s="1"/>
      <c r="F91" s="1"/>
      <c r="G91" s="1"/>
      <c r="H91" s="1"/>
      <c r="J91" s="1"/>
      <c r="K91" s="8"/>
      <c r="L91" s="1"/>
      <c r="M91" s="1"/>
      <c r="N91" s="9"/>
    </row>
    <row r="92" customFormat="false" ht="12.75" hidden="false" customHeight="false" outlineLevel="0" collapsed="false">
      <c r="A92" s="5"/>
      <c r="B92" s="1" t="s">
        <v>132</v>
      </c>
      <c r="C92" s="197"/>
      <c r="D92" s="197"/>
      <c r="E92" s="198"/>
      <c r="F92" s="198"/>
      <c r="G92" s="1"/>
      <c r="H92" s="1"/>
      <c r="J92" s="1"/>
      <c r="K92" s="8"/>
      <c r="L92" s="1"/>
      <c r="M92" s="1"/>
      <c r="N92" s="9"/>
    </row>
    <row r="93" customFormat="false" ht="12.75" hidden="false" customHeight="false" outlineLevel="0" collapsed="false">
      <c r="A93" s="5"/>
      <c r="B93" s="1" t="s">
        <v>133</v>
      </c>
      <c r="C93" s="197" t="n">
        <f aca="false">IF(C88=0,0,C92/C88*C89)</f>
        <v>0</v>
      </c>
      <c r="D93" s="197"/>
      <c r="E93" s="1"/>
      <c r="F93" s="1"/>
      <c r="G93" s="1"/>
      <c r="H93" s="1"/>
      <c r="J93" s="1"/>
      <c r="K93" s="8"/>
      <c r="L93" s="1"/>
      <c r="M93" s="1"/>
      <c r="N93" s="9"/>
    </row>
    <row r="94" customFormat="false" ht="12.75" hidden="false" customHeight="false" outlineLevel="0" collapsed="false">
      <c r="A94" s="5"/>
      <c r="B94" s="1" t="s">
        <v>134</v>
      </c>
      <c r="C94" s="197" t="n">
        <f aca="false">IF(C88=0,0,C92/C88*C90)</f>
        <v>0</v>
      </c>
      <c r="D94" s="197"/>
      <c r="E94" s="1"/>
      <c r="F94" s="1"/>
      <c r="G94" s="1"/>
      <c r="H94" s="1"/>
      <c r="J94" s="1"/>
      <c r="K94" s="8"/>
      <c r="L94" s="1"/>
      <c r="M94" s="1"/>
      <c r="N94" s="9"/>
    </row>
    <row r="95" s="200" customFormat="true" ht="12.75" hidden="false" customHeight="false" outlineLevel="0" collapsed="false">
      <c r="A95" s="151"/>
      <c r="B95" s="152"/>
      <c r="C95" s="199"/>
      <c r="D95" s="199"/>
      <c r="E95" s="152"/>
      <c r="F95" s="152"/>
      <c r="G95" s="152"/>
      <c r="H95" s="152"/>
      <c r="I95" s="152"/>
      <c r="J95" s="152"/>
      <c r="K95" s="153"/>
      <c r="L95" s="152"/>
      <c r="M95" s="152"/>
      <c r="N95" s="154"/>
      <c r="O95" s="74"/>
      <c r="P95" s="74"/>
    </row>
  </sheetData>
  <sheetProtection sheet="true"/>
  <mergeCells count="73">
    <mergeCell ref="B1:N1"/>
    <mergeCell ref="B2:C2"/>
    <mergeCell ref="B3:C3"/>
    <mergeCell ref="D3:M3"/>
    <mergeCell ref="B5:H5"/>
    <mergeCell ref="B7:C7"/>
    <mergeCell ref="B8:H8"/>
    <mergeCell ref="B9:C9"/>
    <mergeCell ref="B10:C10"/>
    <mergeCell ref="B11:C11"/>
    <mergeCell ref="B12:C12"/>
    <mergeCell ref="B13:C13"/>
    <mergeCell ref="B14:C14"/>
    <mergeCell ref="B15:C15"/>
    <mergeCell ref="B18:C18"/>
    <mergeCell ref="F18:G18"/>
    <mergeCell ref="B19:D19"/>
    <mergeCell ref="F19:H19"/>
    <mergeCell ref="B20:C20"/>
    <mergeCell ref="B22:C22"/>
    <mergeCell ref="B23:C23"/>
    <mergeCell ref="B24:C24"/>
    <mergeCell ref="B25:C25"/>
    <mergeCell ref="F29:G29"/>
    <mergeCell ref="B30:D30"/>
    <mergeCell ref="F30:H30"/>
    <mergeCell ref="L32:N32"/>
    <mergeCell ref="L33:N33"/>
    <mergeCell ref="L34:N34"/>
    <mergeCell ref="L35:N35"/>
    <mergeCell ref="L36:N36"/>
    <mergeCell ref="L37:N37"/>
    <mergeCell ref="L38:N38"/>
    <mergeCell ref="B39:D40"/>
    <mergeCell ref="K40:K41"/>
    <mergeCell ref="L40:L41"/>
    <mergeCell ref="F42:G42"/>
    <mergeCell ref="C47:D47"/>
    <mergeCell ref="C48:D48"/>
    <mergeCell ref="B51:C51"/>
    <mergeCell ref="H54:K54"/>
    <mergeCell ref="B56:N56"/>
    <mergeCell ref="B59:C59"/>
    <mergeCell ref="D59:M59"/>
    <mergeCell ref="B63:G63"/>
    <mergeCell ref="K63:L63"/>
    <mergeCell ref="B64:G64"/>
    <mergeCell ref="K64:L64"/>
    <mergeCell ref="K66:L66"/>
    <mergeCell ref="B67:E67"/>
    <mergeCell ref="K67:L67"/>
    <mergeCell ref="K68:L68"/>
    <mergeCell ref="B70:F70"/>
    <mergeCell ref="K70:L70"/>
    <mergeCell ref="B74:B75"/>
    <mergeCell ref="D74:E74"/>
    <mergeCell ref="D75:E75"/>
    <mergeCell ref="B77:E77"/>
    <mergeCell ref="K77:L77"/>
    <mergeCell ref="B78:E78"/>
    <mergeCell ref="K78:L78"/>
    <mergeCell ref="B79:F79"/>
    <mergeCell ref="K79:L79"/>
    <mergeCell ref="B83:F83"/>
    <mergeCell ref="K83:L83"/>
    <mergeCell ref="K85:L85"/>
    <mergeCell ref="K86:L86"/>
    <mergeCell ref="B87:F87"/>
    <mergeCell ref="C92:D92"/>
    <mergeCell ref="E92:F92"/>
    <mergeCell ref="C93:D93"/>
    <mergeCell ref="C94:D94"/>
    <mergeCell ref="C95:D95"/>
  </mergeCells>
  <printOptions headings="false" gridLines="false" gridLinesSet="true" horizontalCentered="false" verticalCentered="false"/>
  <pageMargins left="0.157638888888889" right="0" top="0.551388888888889" bottom="0.275694444444444" header="0.511805555555555" footer="0.511805555555555"/>
  <pageSetup paperSize="9" scale="9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5"/>
  <sheetViews>
    <sheetView showFormulas="false" showGridLines="true" showRowColHeaders="true" showZeros="true" rightToLeft="false" tabSelected="false" showOutlineSymbols="true" defaultGridColor="true" view="normal" topLeftCell="A17" colorId="64" zoomScale="137" zoomScaleNormal="137" zoomScalePageLayoutView="100" workbookViewId="0">
      <selection pane="topLeft" activeCell="H20" activeCellId="0" sqref="H20"/>
    </sheetView>
  </sheetViews>
  <sheetFormatPr defaultColWidth="9.01171875" defaultRowHeight="12.75" zeroHeight="false" outlineLevelRow="0" outlineLevelCol="0"/>
  <cols>
    <col collapsed="false" customWidth="true" hidden="false" outlineLevel="0" max="1" min="1" style="201" width="3.29"/>
    <col collapsed="false" customWidth="true" hidden="false" outlineLevel="0" max="2" min="2" style="202" width="39.01"/>
    <col collapsed="false" customWidth="true" hidden="false" outlineLevel="0" max="3" min="3" style="202" width="5.7"/>
    <col collapsed="false" customWidth="true" hidden="false" outlineLevel="0" max="8" min="4" style="201" width="5.7"/>
    <col collapsed="false" customWidth="true" hidden="false" outlineLevel="0" max="9" min="9" style="201" width="7.57"/>
    <col collapsed="false" customWidth="false" hidden="false" outlineLevel="0" max="10" min="10" style="1" width="9"/>
  </cols>
  <sheetData>
    <row r="1" customFormat="false" ht="20.25" hidden="false" customHeight="false" outlineLevel="0" collapsed="false">
      <c r="A1" s="203" t="s">
        <v>0</v>
      </c>
      <c r="B1" s="203"/>
      <c r="C1" s="203"/>
      <c r="D1" s="203"/>
      <c r="E1" s="203"/>
      <c r="F1" s="203"/>
      <c r="G1" s="203"/>
      <c r="H1" s="203"/>
      <c r="I1" s="204"/>
    </row>
    <row r="2" customFormat="false" ht="15.75" hidden="false" customHeight="false" outlineLevel="0" collapsed="false">
      <c r="A2" s="205"/>
      <c r="B2" s="206"/>
      <c r="C2" s="206"/>
      <c r="D2" s="206"/>
      <c r="E2" s="206"/>
      <c r="F2" s="206"/>
      <c r="G2" s="206"/>
      <c r="H2" s="206"/>
      <c r="I2" s="207"/>
    </row>
    <row r="3" customFormat="false" ht="12.75" hidden="false" customHeight="false" outlineLevel="0" collapsed="false">
      <c r="A3" s="208"/>
      <c r="B3" s="208"/>
      <c r="C3" s="50"/>
      <c r="D3" s="50"/>
      <c r="E3" s="88"/>
      <c r="F3" s="88"/>
      <c r="G3" s="188"/>
      <c r="H3" s="88"/>
      <c r="I3" s="160"/>
    </row>
    <row r="4" customFormat="false" ht="27" hidden="false" customHeight="true" outlineLevel="0" collapsed="false">
      <c r="A4" s="208" t="s">
        <v>1</v>
      </c>
      <c r="B4" s="208"/>
      <c r="C4" s="209" t="n">
        <f aca="false">'COSTO COSTR_'!D3</f>
        <v>0</v>
      </c>
      <c r="D4" s="209"/>
      <c r="E4" s="209"/>
      <c r="F4" s="209"/>
      <c r="G4" s="209"/>
      <c r="H4" s="209"/>
      <c r="I4" s="210"/>
    </row>
    <row r="5" customFormat="false" ht="12.75" hidden="false" customHeight="false" outlineLevel="0" collapsed="false">
      <c r="A5" s="211"/>
      <c r="B5" s="212"/>
      <c r="C5" s="17"/>
      <c r="D5" s="17"/>
      <c r="E5" s="17"/>
      <c r="F5" s="17"/>
      <c r="G5" s="164"/>
      <c r="H5" s="17"/>
      <c r="I5" s="210"/>
    </row>
    <row r="6" customFormat="false" ht="12.75" hidden="false" customHeight="false" outlineLevel="0" collapsed="false">
      <c r="A6" s="213" t="s">
        <v>135</v>
      </c>
      <c r="B6" s="213"/>
      <c r="C6" s="213"/>
      <c r="D6" s="213"/>
      <c r="E6" s="213"/>
      <c r="F6" s="213"/>
      <c r="G6" s="213"/>
      <c r="H6" s="88"/>
      <c r="I6" s="160"/>
    </row>
    <row r="7" customFormat="false" ht="12.75" hidden="false" customHeight="false" outlineLevel="0" collapsed="false">
      <c r="A7" s="214"/>
      <c r="B7" s="17"/>
      <c r="C7" s="17"/>
      <c r="D7" s="17"/>
      <c r="E7" s="17"/>
      <c r="F7" s="17"/>
      <c r="G7" s="188"/>
      <c r="H7" s="88"/>
      <c r="I7" s="160"/>
    </row>
    <row r="8" customFormat="false" ht="12.75" hidden="false" customHeight="false" outlineLevel="0" collapsed="false">
      <c r="A8" s="215"/>
      <c r="B8" s="216" t="s">
        <v>136</v>
      </c>
      <c r="C8" s="216"/>
      <c r="D8" s="216"/>
      <c r="E8" s="216"/>
      <c r="F8" s="216"/>
      <c r="G8" s="216"/>
      <c r="H8" s="217"/>
      <c r="I8" s="160"/>
    </row>
    <row r="9" customFormat="false" ht="12.75" hidden="false" customHeight="false" outlineLevel="0" collapsed="false">
      <c r="A9" s="218"/>
      <c r="B9" s="219" t="s">
        <v>137</v>
      </c>
      <c r="C9" s="220" t="s">
        <v>138</v>
      </c>
      <c r="D9" s="220" t="s">
        <v>139</v>
      </c>
      <c r="E9" s="220" t="s">
        <v>140</v>
      </c>
      <c r="F9" s="220" t="s">
        <v>141</v>
      </c>
      <c r="G9" s="221" t="s">
        <v>142</v>
      </c>
      <c r="H9" s="221" t="s">
        <v>143</v>
      </c>
      <c r="I9" s="160"/>
    </row>
    <row r="10" customFormat="false" ht="23.1" hidden="false" customHeight="true" outlineLevel="0" collapsed="false">
      <c r="A10" s="222" t="n">
        <v>1</v>
      </c>
      <c r="B10" s="223" t="s">
        <v>144</v>
      </c>
      <c r="C10" s="224" t="n">
        <v>6.39</v>
      </c>
      <c r="D10" s="224" t="n">
        <v>5.19</v>
      </c>
      <c r="E10" s="224" t="n">
        <v>5.83</v>
      </c>
      <c r="F10" s="224" t="n">
        <v>6.39</v>
      </c>
      <c r="G10" s="224" t="n">
        <v>7.99</v>
      </c>
      <c r="H10" s="224" t="n">
        <v>6.39</v>
      </c>
      <c r="I10" s="160"/>
    </row>
    <row r="11" customFormat="false" ht="23.1" hidden="false" customHeight="true" outlineLevel="0" collapsed="false">
      <c r="A11" s="222" t="n">
        <v>2</v>
      </c>
      <c r="B11" s="223" t="s">
        <v>145</v>
      </c>
      <c r="C11" s="224" t="n">
        <v>6.63</v>
      </c>
      <c r="D11" s="224" t="n">
        <v>5.59</v>
      </c>
      <c r="E11" s="224" t="n">
        <v>6.39</v>
      </c>
      <c r="F11" s="224" t="n">
        <v>6.63</v>
      </c>
      <c r="G11" s="224" t="n">
        <v>7.99</v>
      </c>
      <c r="H11" s="224" t="n">
        <v>6.63</v>
      </c>
      <c r="I11" s="160"/>
    </row>
    <row r="12" customFormat="false" ht="23.1" hidden="false" customHeight="true" outlineLevel="0" collapsed="false">
      <c r="A12" s="222" t="n">
        <v>3</v>
      </c>
      <c r="B12" s="223" t="s">
        <v>146</v>
      </c>
      <c r="C12" s="224" t="n">
        <v>6.63</v>
      </c>
      <c r="D12" s="224" t="n">
        <v>5.99</v>
      </c>
      <c r="E12" s="224" t="n">
        <v>7.99</v>
      </c>
      <c r="F12" s="224" t="n">
        <v>7.99</v>
      </c>
      <c r="G12" s="224" t="n">
        <v>7.99</v>
      </c>
      <c r="H12" s="224" t="n">
        <v>6.79</v>
      </c>
      <c r="I12" s="160"/>
    </row>
    <row r="13" customFormat="false" ht="23.1" hidden="false" customHeight="true" outlineLevel="0" collapsed="false">
      <c r="A13" s="222" t="n">
        <v>4</v>
      </c>
      <c r="B13" s="223" t="s">
        <v>147</v>
      </c>
      <c r="C13" s="224" t="n">
        <v>1.6</v>
      </c>
      <c r="D13" s="224" t="n">
        <v>1.6</v>
      </c>
      <c r="E13" s="224" t="n">
        <v>1.6</v>
      </c>
      <c r="F13" s="224" t="n">
        <v>1.6</v>
      </c>
      <c r="G13" s="224" t="n">
        <v>7.99</v>
      </c>
      <c r="H13" s="224" t="n">
        <v>0</v>
      </c>
      <c r="I13" s="160"/>
    </row>
    <row r="14" customFormat="false" ht="23.1" hidden="false" customHeight="true" outlineLevel="0" collapsed="false">
      <c r="A14" s="222" t="n">
        <v>5</v>
      </c>
      <c r="B14" s="223" t="s">
        <v>148</v>
      </c>
      <c r="C14" s="224" t="n">
        <v>7.35</v>
      </c>
      <c r="D14" s="224" t="n">
        <v>7.99</v>
      </c>
      <c r="E14" s="224" t="n">
        <v>7.99</v>
      </c>
      <c r="F14" s="224" t="n">
        <v>7.99</v>
      </c>
      <c r="G14" s="224" t="n">
        <v>7.99</v>
      </c>
      <c r="H14" s="224" t="n">
        <v>6.15</v>
      </c>
      <c r="I14" s="160"/>
    </row>
    <row r="15" customFormat="false" ht="23.1" hidden="false" customHeight="true" outlineLevel="0" collapsed="false">
      <c r="A15" s="222" t="n">
        <v>6</v>
      </c>
      <c r="B15" s="223" t="s">
        <v>149</v>
      </c>
      <c r="C15" s="224" t="n">
        <v>7.99</v>
      </c>
      <c r="D15" s="224" t="n">
        <v>6.79</v>
      </c>
      <c r="E15" s="224" t="n">
        <v>6.39</v>
      </c>
      <c r="F15" s="224" t="n">
        <v>6.39</v>
      </c>
      <c r="G15" s="224" t="n">
        <v>7.99</v>
      </c>
      <c r="H15" s="224" t="n">
        <v>0</v>
      </c>
      <c r="I15" s="160"/>
    </row>
    <row r="16" customFormat="false" ht="23.1" hidden="false" customHeight="true" outlineLevel="0" collapsed="false">
      <c r="A16" s="222" t="n">
        <v>7</v>
      </c>
      <c r="B16" s="223" t="s">
        <v>150</v>
      </c>
      <c r="C16" s="224" t="n">
        <v>3.2</v>
      </c>
      <c r="D16" s="224" t="n">
        <v>3.99</v>
      </c>
      <c r="E16" s="224" t="n">
        <v>4.79</v>
      </c>
      <c r="F16" s="224" t="n">
        <v>5.59</v>
      </c>
      <c r="G16" s="224" t="n">
        <v>7.99</v>
      </c>
      <c r="H16" s="224" t="n">
        <v>5.59</v>
      </c>
      <c r="I16" s="160"/>
    </row>
    <row r="17" customFormat="false" ht="23.1" hidden="false" customHeight="true" outlineLevel="0" collapsed="false">
      <c r="A17" s="222" t="n">
        <v>8</v>
      </c>
      <c r="B17" s="223" t="s">
        <v>151</v>
      </c>
      <c r="C17" s="224" t="n">
        <v>1.6</v>
      </c>
      <c r="D17" s="224" t="n">
        <v>1.19</v>
      </c>
      <c r="E17" s="224" t="n">
        <v>1.19</v>
      </c>
      <c r="F17" s="224" t="n">
        <v>1.19</v>
      </c>
      <c r="G17" s="224" t="n">
        <v>1.19</v>
      </c>
      <c r="H17" s="224" t="n">
        <v>4.79</v>
      </c>
      <c r="I17" s="160"/>
    </row>
    <row r="18" customFormat="false" ht="23.1" hidden="false" customHeight="true" outlineLevel="0" collapsed="false">
      <c r="A18" s="222" t="n">
        <v>9</v>
      </c>
      <c r="B18" s="223" t="s">
        <v>152</v>
      </c>
      <c r="C18" s="224" t="n">
        <v>1.6</v>
      </c>
      <c r="D18" s="224" t="n">
        <v>1.6</v>
      </c>
      <c r="E18" s="224" t="n">
        <v>1.6</v>
      </c>
      <c r="F18" s="224" t="n">
        <v>1.6</v>
      </c>
      <c r="G18" s="224" t="n">
        <v>1.6</v>
      </c>
      <c r="H18" s="224" t="n">
        <v>0</v>
      </c>
      <c r="I18" s="160"/>
    </row>
    <row r="19" customFormat="false" ht="23.1" hidden="false" customHeight="true" outlineLevel="0" collapsed="false">
      <c r="A19" s="222" t="n">
        <v>10</v>
      </c>
      <c r="B19" s="223" t="s">
        <v>153</v>
      </c>
      <c r="C19" s="224" t="n">
        <v>1.6</v>
      </c>
      <c r="D19" s="224" t="n">
        <v>1.6</v>
      </c>
      <c r="E19" s="224" t="n">
        <v>1.6</v>
      </c>
      <c r="F19" s="224" t="n">
        <v>1.6</v>
      </c>
      <c r="G19" s="224" t="n">
        <v>1.6</v>
      </c>
      <c r="H19" s="224" t="n">
        <v>1.6</v>
      </c>
      <c r="I19" s="160"/>
    </row>
    <row r="20" customFormat="false" ht="12.75" hidden="false" customHeight="false" outlineLevel="0" collapsed="false">
      <c r="A20" s="225"/>
      <c r="B20" s="88"/>
      <c r="C20" s="88"/>
      <c r="D20" s="88"/>
      <c r="E20" s="88"/>
      <c r="F20" s="88"/>
      <c r="G20" s="188"/>
      <c r="H20" s="88"/>
      <c r="I20" s="160"/>
    </row>
    <row r="21" customFormat="false" ht="12.75" hidden="false" customHeight="false" outlineLevel="0" collapsed="false">
      <c r="A21" s="226" t="s">
        <v>154</v>
      </c>
      <c r="B21" s="227" t="s">
        <v>155</v>
      </c>
      <c r="C21" s="88"/>
      <c r="D21" s="228"/>
      <c r="E21" s="229"/>
      <c r="F21" s="230"/>
      <c r="G21" s="188"/>
      <c r="H21" s="88"/>
      <c r="I21" s="160"/>
    </row>
    <row r="22" customFormat="false" ht="12.75" hidden="false" customHeight="false" outlineLevel="0" collapsed="false">
      <c r="A22" s="226"/>
      <c r="B22" s="88"/>
      <c r="C22" s="88"/>
      <c r="D22" s="231"/>
      <c r="E22" s="229"/>
      <c r="F22" s="230"/>
      <c r="G22" s="88"/>
      <c r="H22" s="88"/>
      <c r="I22" s="160"/>
    </row>
    <row r="23" customFormat="false" ht="12.75" hidden="false" customHeight="false" outlineLevel="0" collapsed="false">
      <c r="A23" s="226" t="s">
        <v>154</v>
      </c>
      <c r="B23" s="227" t="s">
        <v>156</v>
      </c>
      <c r="C23" s="88"/>
      <c r="D23" s="228"/>
      <c r="E23" s="229"/>
      <c r="F23" s="230"/>
      <c r="G23" s="188"/>
      <c r="H23" s="88"/>
      <c r="I23" s="160"/>
    </row>
    <row r="24" customFormat="false" ht="12.75" hidden="false" customHeight="false" outlineLevel="0" collapsed="false">
      <c r="A24" s="215"/>
      <c r="B24" s="187"/>
      <c r="C24" s="187"/>
      <c r="D24" s="88"/>
      <c r="E24" s="88"/>
      <c r="F24" s="88" t="s">
        <v>157</v>
      </c>
      <c r="G24" s="88"/>
      <c r="H24" s="88"/>
      <c r="I24" s="160"/>
    </row>
    <row r="25" customFormat="false" ht="12.95" hidden="false" customHeight="true" outlineLevel="0" collapsed="false">
      <c r="A25" s="226" t="s">
        <v>154</v>
      </c>
      <c r="B25" s="227" t="s">
        <v>158</v>
      </c>
      <c r="C25" s="88" t="s">
        <v>159</v>
      </c>
      <c r="D25" s="232"/>
      <c r="E25" s="232"/>
      <c r="F25" s="230"/>
      <c r="G25" s="188"/>
      <c r="H25" s="88"/>
      <c r="I25" s="160"/>
    </row>
    <row r="26" customFormat="false" ht="12.75" hidden="false" customHeight="false" outlineLevel="0" collapsed="false">
      <c r="A26" s="233"/>
      <c r="B26" s="88"/>
      <c r="C26" s="88"/>
      <c r="D26" s="229"/>
      <c r="E26" s="229"/>
      <c r="F26" s="230"/>
      <c r="G26" s="88"/>
      <c r="H26" s="88"/>
      <c r="I26" s="160"/>
    </row>
    <row r="27" customFormat="false" ht="12.75" hidden="false" customHeight="false" outlineLevel="0" collapsed="false">
      <c r="A27" s="226" t="s">
        <v>154</v>
      </c>
      <c r="B27" s="227" t="s">
        <v>160</v>
      </c>
      <c r="C27" s="88" t="s">
        <v>161</v>
      </c>
      <c r="D27" s="232"/>
      <c r="E27" s="232"/>
      <c r="F27" s="230"/>
      <c r="G27" s="188"/>
      <c r="H27" s="88"/>
      <c r="I27" s="160"/>
    </row>
    <row r="28" customFormat="false" ht="12.75" hidden="false" customHeight="false" outlineLevel="0" collapsed="false">
      <c r="A28" s="226"/>
      <c r="B28" s="88"/>
      <c r="C28" s="88"/>
      <c r="D28" s="229"/>
      <c r="E28" s="229"/>
      <c r="F28" s="230"/>
      <c r="G28" s="188"/>
      <c r="H28" s="88"/>
      <c r="I28" s="160"/>
    </row>
    <row r="29" customFormat="false" ht="12.75" hidden="false" customHeight="false" outlineLevel="0" collapsed="false">
      <c r="A29" s="226" t="s">
        <v>154</v>
      </c>
      <c r="B29" s="227" t="s">
        <v>162</v>
      </c>
      <c r="C29" s="88" t="s">
        <v>113</v>
      </c>
      <c r="D29" s="234" t="n">
        <f aca="false">D27*D25</f>
        <v>0</v>
      </c>
      <c r="E29" s="234"/>
      <c r="F29" s="230"/>
      <c r="G29" s="188"/>
      <c r="H29" s="88"/>
      <c r="I29" s="160"/>
    </row>
    <row r="30" customFormat="false" ht="12.75" hidden="false" customHeight="false" outlineLevel="0" collapsed="false">
      <c r="A30" s="235"/>
      <c r="B30" s="88"/>
      <c r="C30" s="88"/>
      <c r="D30" s="88"/>
      <c r="E30" s="88"/>
      <c r="F30" s="88"/>
      <c r="G30" s="188"/>
      <c r="H30" s="88"/>
      <c r="I30" s="160"/>
    </row>
    <row r="31" customFormat="false" ht="12.75" hidden="false" customHeight="false" outlineLevel="0" collapsed="false">
      <c r="A31" s="5"/>
      <c r="B31" s="1"/>
      <c r="C31" s="1"/>
      <c r="D31" s="1"/>
      <c r="E31" s="1"/>
      <c r="F31" s="1"/>
      <c r="G31" s="8"/>
      <c r="H31" s="1"/>
      <c r="I31" s="9"/>
    </row>
    <row r="32" customFormat="false" ht="12.75" hidden="false" customHeight="false" outlineLevel="0" collapsed="false">
      <c r="A32" s="215"/>
      <c r="I32" s="236"/>
    </row>
    <row r="33" customFormat="false" ht="12.75" hidden="false" customHeight="false" outlineLevel="0" collapsed="false">
      <c r="A33" s="215"/>
      <c r="I33" s="236"/>
    </row>
    <row r="34" customFormat="false" ht="12.75" hidden="false" customHeight="false" outlineLevel="0" collapsed="false">
      <c r="A34" s="215"/>
      <c r="I34" s="236"/>
    </row>
    <row r="35" customFormat="false" ht="12.75" hidden="false" customHeight="false" outlineLevel="0" collapsed="false">
      <c r="A35" s="215"/>
      <c r="I35" s="236"/>
    </row>
    <row r="36" customFormat="false" ht="12.75" hidden="false" customHeight="false" outlineLevel="0" collapsed="false">
      <c r="A36" s="215"/>
      <c r="I36" s="236"/>
    </row>
    <row r="37" customFormat="false" ht="12.75" hidden="false" customHeight="false" outlineLevel="0" collapsed="false">
      <c r="A37" s="215"/>
      <c r="I37" s="236"/>
    </row>
    <row r="38" customFormat="false" ht="12.75" hidden="false" customHeight="false" outlineLevel="0" collapsed="false">
      <c r="A38" s="215"/>
      <c r="I38" s="236"/>
    </row>
    <row r="39" customFormat="false" ht="12.75" hidden="false" customHeight="false" outlineLevel="0" collapsed="false">
      <c r="A39" s="215"/>
      <c r="I39" s="236"/>
    </row>
    <row r="40" customFormat="false" ht="12.75" hidden="false" customHeight="false" outlineLevel="0" collapsed="false">
      <c r="A40" s="215"/>
      <c r="I40" s="236"/>
    </row>
    <row r="41" customFormat="false" ht="12.75" hidden="false" customHeight="false" outlineLevel="0" collapsed="false">
      <c r="A41" s="215"/>
      <c r="I41" s="236"/>
    </row>
    <row r="42" customFormat="false" ht="12.75" hidden="false" customHeight="false" outlineLevel="0" collapsed="false">
      <c r="A42" s="215"/>
      <c r="I42" s="236"/>
    </row>
    <row r="43" customFormat="false" ht="12.75" hidden="false" customHeight="false" outlineLevel="0" collapsed="false">
      <c r="A43" s="215"/>
      <c r="I43" s="236"/>
    </row>
    <row r="44" customFormat="false" ht="12.75" hidden="false" customHeight="false" outlineLevel="0" collapsed="false">
      <c r="A44" s="215"/>
      <c r="I44" s="236"/>
    </row>
    <row r="45" customFormat="false" ht="12.75" hidden="false" customHeight="false" outlineLevel="0" collapsed="false">
      <c r="A45" s="237"/>
      <c r="B45" s="238"/>
      <c r="C45" s="238"/>
      <c r="D45" s="239"/>
      <c r="E45" s="239"/>
      <c r="F45" s="239"/>
      <c r="G45" s="239"/>
      <c r="H45" s="239"/>
      <c r="I45" s="240"/>
    </row>
  </sheetData>
  <mergeCells count="10">
    <mergeCell ref="A1:H1"/>
    <mergeCell ref="A3:B3"/>
    <mergeCell ref="C3:D3"/>
    <mergeCell ref="A4:B4"/>
    <mergeCell ref="C4:H4"/>
    <mergeCell ref="A6:G6"/>
    <mergeCell ref="B8:G8"/>
    <mergeCell ref="D25:E25"/>
    <mergeCell ref="D27:E27"/>
    <mergeCell ref="D29:E29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4"/>
  <sheetViews>
    <sheetView showFormulas="false" showGridLines="true" showRowColHeaders="true" showZeros="true" rightToLeft="false" tabSelected="true" showOutlineSymbols="true" defaultGridColor="true" view="normal" topLeftCell="A1" colorId="64" zoomScale="137" zoomScaleNormal="137" zoomScalePageLayoutView="100" workbookViewId="0">
      <selection pane="topLeft" activeCell="B14" activeCellId="0" sqref="B14"/>
    </sheetView>
  </sheetViews>
  <sheetFormatPr defaultColWidth="9.01171875" defaultRowHeight="12.75" zeroHeight="false" outlineLevelRow="0" outlineLevelCol="0"/>
  <cols>
    <col collapsed="false" customWidth="true" hidden="false" outlineLevel="0" max="1" min="1" style="0" width="2.71"/>
    <col collapsed="false" customWidth="true" hidden="false" outlineLevel="0" max="2" min="2" style="0" width="48.7"/>
    <col collapsed="false" customWidth="true" hidden="false" outlineLevel="0" max="3" min="3" style="0" width="12.57"/>
    <col collapsed="false" customWidth="true" hidden="false" outlineLevel="0" max="5" min="5" style="0" width="9.58"/>
  </cols>
  <sheetData>
    <row r="1" customFormat="false" ht="12.75" hidden="false" customHeight="false" outlineLevel="0" collapsed="false">
      <c r="A1" s="241"/>
      <c r="B1" s="242"/>
      <c r="C1" s="243"/>
      <c r="D1" s="243"/>
      <c r="E1" s="204"/>
    </row>
    <row r="2" customFormat="false" ht="12.75" hidden="false" customHeight="false" outlineLevel="0" collapsed="false">
      <c r="A2" s="244"/>
      <c r="B2" s="245"/>
      <c r="E2" s="207"/>
    </row>
    <row r="3" customFormat="false" ht="12.75" hidden="false" customHeight="false" outlineLevel="0" collapsed="false">
      <c r="A3" s="244"/>
      <c r="B3" s="245"/>
      <c r="E3" s="246"/>
    </row>
    <row r="4" customFormat="false" ht="12.75" hidden="false" customHeight="false" outlineLevel="0" collapsed="false">
      <c r="A4" s="244"/>
      <c r="B4" s="245"/>
      <c r="E4" s="246"/>
    </row>
    <row r="5" customFormat="false" ht="12.75" hidden="false" customHeight="false" outlineLevel="0" collapsed="false">
      <c r="A5" s="244"/>
      <c r="B5" s="245"/>
      <c r="E5" s="246"/>
    </row>
    <row r="6" customFormat="false" ht="12.75" hidden="false" customHeight="false" outlineLevel="0" collapsed="false">
      <c r="A6" s="244"/>
      <c r="B6" s="245"/>
      <c r="E6" s="246"/>
    </row>
    <row r="7" customFormat="false" ht="18.75" hidden="false" customHeight="true" outlineLevel="0" collapsed="false">
      <c r="A7" s="244"/>
      <c r="B7" s="247" t="n">
        <f aca="false">'COSTO COSTR_'!D3</f>
        <v>0</v>
      </c>
      <c r="D7" s="248"/>
      <c r="E7" s="249"/>
    </row>
    <row r="8" customFormat="false" ht="12.75" hidden="false" customHeight="false" outlineLevel="0" collapsed="false">
      <c r="A8" s="244"/>
      <c r="E8" s="249"/>
    </row>
    <row r="9" customFormat="false" ht="12.75" hidden="false" customHeight="false" outlineLevel="0" collapsed="false">
      <c r="A9" s="244"/>
      <c r="B9" s="250"/>
      <c r="E9" s="207"/>
    </row>
    <row r="10" customFormat="false" ht="12.75" hidden="false" customHeight="false" outlineLevel="0" collapsed="false">
      <c r="A10" s="244"/>
      <c r="E10" s="207"/>
    </row>
    <row r="11" customFormat="false" ht="27" hidden="false" customHeight="false" outlineLevel="0" collapsed="false">
      <c r="A11" s="251" t="s">
        <v>163</v>
      </c>
      <c r="B11" s="252"/>
      <c r="E11" s="207"/>
    </row>
    <row r="12" customFormat="false" ht="12.75" hidden="false" customHeight="false" outlineLevel="0" collapsed="false">
      <c r="A12" s="253"/>
      <c r="E12" s="207"/>
    </row>
    <row r="13" customFormat="false" ht="12.8" hidden="false" customHeight="false" outlineLevel="0" collapsed="false">
      <c r="A13" s="254" t="n">
        <v>1</v>
      </c>
      <c r="B13" s="245" t="s">
        <v>164</v>
      </c>
      <c r="C13" s="255" t="n">
        <f aca="false">'COSTO COSTR_'!K83</f>
        <v>0</v>
      </c>
      <c r="E13" s="207"/>
    </row>
    <row r="14" customFormat="false" ht="12.75" hidden="false" customHeight="false" outlineLevel="0" collapsed="false">
      <c r="A14" s="256"/>
      <c r="C14" s="257"/>
      <c r="E14" s="207"/>
    </row>
    <row r="15" customFormat="false" ht="12.8" hidden="false" customHeight="false" outlineLevel="0" collapsed="false">
      <c r="A15" s="254" t="n">
        <v>2</v>
      </c>
      <c r="B15" s="245" t="s">
        <v>165</v>
      </c>
      <c r="C15" s="255" t="n">
        <f aca="false">'ONERI URBAN_'!D29</f>
        <v>0</v>
      </c>
      <c r="E15" s="207"/>
    </row>
    <row r="16" customFormat="false" ht="12.75" hidden="false" customHeight="false" outlineLevel="0" collapsed="false">
      <c r="A16" s="253"/>
      <c r="E16" s="207"/>
    </row>
    <row r="17" customFormat="false" ht="12.75" hidden="false" customHeight="false" outlineLevel="0" collapsed="false">
      <c r="A17" s="253"/>
      <c r="C17" s="0" t="s">
        <v>166</v>
      </c>
      <c r="E17" s="207"/>
    </row>
    <row r="18" customFormat="false" ht="15.75" hidden="false" customHeight="false" outlineLevel="0" collapsed="false">
      <c r="A18" s="258" t="s">
        <v>138</v>
      </c>
      <c r="B18" s="259" t="s">
        <v>167</v>
      </c>
      <c r="C18" s="260" t="n">
        <f aca="false">SUM(C13:C17)</f>
        <v>0</v>
      </c>
      <c r="E18" s="207"/>
    </row>
    <row r="19" customFormat="false" ht="15.75" hidden="false" customHeight="false" outlineLevel="0" collapsed="false">
      <c r="A19" s="258"/>
      <c r="B19" s="259"/>
      <c r="C19" s="260"/>
      <c r="E19" s="207"/>
    </row>
    <row r="20" customFormat="false" ht="15.75" hidden="false" customHeight="false" outlineLevel="0" collapsed="false">
      <c r="A20" s="258"/>
      <c r="B20" s="261"/>
      <c r="C20" s="260"/>
      <c r="E20" s="207"/>
    </row>
    <row r="21" customFormat="false" ht="12.75" hidden="false" customHeight="false" outlineLevel="0" collapsed="false">
      <c r="A21" s="253"/>
      <c r="E21" s="207"/>
    </row>
    <row r="22" customFormat="false" ht="12.75" hidden="false" customHeight="false" outlineLevel="0" collapsed="false">
      <c r="A22" s="253"/>
      <c r="B22" s="262"/>
      <c r="E22" s="207"/>
    </row>
    <row r="23" customFormat="false" ht="12.75" hidden="false" customHeight="false" outlineLevel="0" collapsed="false">
      <c r="A23" s="256"/>
      <c r="B23" s="263"/>
      <c r="C23" s="264"/>
      <c r="E23" s="207"/>
    </row>
    <row r="24" customFormat="false" ht="12.75" hidden="false" customHeight="false" outlineLevel="0" collapsed="false">
      <c r="A24" s="256"/>
      <c r="B24" s="101"/>
      <c r="C24" s="264"/>
      <c r="E24" s="207"/>
    </row>
    <row r="25" customFormat="false" ht="12.75" hidden="false" customHeight="false" outlineLevel="0" collapsed="false">
      <c r="A25" s="256"/>
      <c r="C25" s="264"/>
      <c r="E25" s="207"/>
    </row>
    <row r="26" customFormat="false" ht="12.75" hidden="false" customHeight="false" outlineLevel="0" collapsed="false">
      <c r="A26" s="253"/>
      <c r="C26" s="265"/>
      <c r="E26" s="207"/>
    </row>
    <row r="27" customFormat="false" ht="14.25" hidden="false" customHeight="false" outlineLevel="0" collapsed="false">
      <c r="A27" s="258"/>
      <c r="B27" s="259"/>
      <c r="C27" s="266"/>
      <c r="D27" s="267"/>
      <c r="E27" s="207"/>
    </row>
    <row r="28" customFormat="false" ht="12.75" hidden="false" customHeight="false" outlineLevel="0" collapsed="false">
      <c r="A28" s="253"/>
      <c r="E28" s="207"/>
    </row>
    <row r="29" customFormat="false" ht="12.75" hidden="false" customHeight="false" outlineLevel="0" collapsed="false">
      <c r="A29" s="253"/>
      <c r="E29" s="207"/>
    </row>
    <row r="30" customFormat="false" ht="15.75" hidden="false" customHeight="false" outlineLevel="0" collapsed="false">
      <c r="A30" s="258"/>
      <c r="B30" s="268"/>
      <c r="C30" s="269"/>
      <c r="E30" s="207"/>
    </row>
    <row r="31" customFormat="false" ht="12.75" hidden="false" customHeight="false" outlineLevel="0" collapsed="false">
      <c r="A31" s="253"/>
      <c r="E31" s="207"/>
    </row>
    <row r="32" customFormat="false" ht="12.75" hidden="false" customHeight="false" outlineLevel="0" collapsed="false">
      <c r="A32" s="253"/>
      <c r="E32" s="207"/>
    </row>
    <row r="33" customFormat="false" ht="12.75" hidden="false" customHeight="false" outlineLevel="0" collapsed="false">
      <c r="A33" s="253"/>
      <c r="E33" s="207"/>
    </row>
    <row r="34" customFormat="false" ht="12.75" hidden="false" customHeight="false" outlineLevel="0" collapsed="false">
      <c r="A34" s="253"/>
      <c r="E34" s="207"/>
    </row>
    <row r="35" customFormat="false" ht="12.75" hidden="false" customHeight="false" outlineLevel="0" collapsed="false">
      <c r="A35" s="253"/>
      <c r="E35" s="207"/>
    </row>
    <row r="36" customFormat="false" ht="12.75" hidden="false" customHeight="false" outlineLevel="0" collapsed="false">
      <c r="A36" s="253"/>
      <c r="E36" s="207"/>
    </row>
    <row r="37" customFormat="false" ht="12.75" hidden="false" customHeight="false" outlineLevel="0" collapsed="false">
      <c r="A37" s="253"/>
      <c r="E37" s="207"/>
    </row>
    <row r="38" customFormat="false" ht="18" hidden="false" customHeight="false" outlineLevel="0" collapsed="false">
      <c r="A38" s="253"/>
      <c r="B38" s="270"/>
      <c r="C38" s="271"/>
      <c r="E38" s="207"/>
    </row>
    <row r="39" customFormat="false" ht="12.75" hidden="false" customHeight="false" outlineLevel="0" collapsed="false">
      <c r="A39" s="253"/>
      <c r="E39" s="207"/>
    </row>
    <row r="40" customFormat="false" ht="12.75" hidden="false" customHeight="false" outlineLevel="0" collapsed="false">
      <c r="A40" s="253"/>
      <c r="E40" s="207"/>
    </row>
    <row r="41" customFormat="false" ht="12.75" hidden="false" customHeight="false" outlineLevel="0" collapsed="false">
      <c r="A41" s="253"/>
      <c r="E41" s="207"/>
    </row>
    <row r="42" customFormat="false" ht="12.75" hidden="false" customHeight="false" outlineLevel="0" collapsed="false">
      <c r="A42" s="253"/>
      <c r="E42" s="207"/>
    </row>
    <row r="43" customFormat="false" ht="12.75" hidden="false" customHeight="false" outlineLevel="0" collapsed="false">
      <c r="A43" s="253"/>
      <c r="E43" s="207"/>
    </row>
    <row r="44" customFormat="false" ht="12.75" hidden="false" customHeight="false" outlineLevel="0" collapsed="false">
      <c r="A44" s="253"/>
      <c r="E44" s="207"/>
    </row>
    <row r="45" customFormat="false" ht="12.75" hidden="false" customHeight="false" outlineLevel="0" collapsed="false">
      <c r="A45" s="253"/>
      <c r="E45" s="207"/>
    </row>
    <row r="46" customFormat="false" ht="12.75" hidden="false" customHeight="false" outlineLevel="0" collapsed="false">
      <c r="A46" s="253"/>
      <c r="E46" s="207"/>
    </row>
    <row r="47" customFormat="false" ht="12.75" hidden="false" customHeight="false" outlineLevel="0" collapsed="false">
      <c r="A47" s="253"/>
      <c r="E47" s="207"/>
    </row>
    <row r="48" customFormat="false" ht="12.75" hidden="false" customHeight="false" outlineLevel="0" collapsed="false">
      <c r="A48" s="253"/>
      <c r="E48" s="207"/>
    </row>
    <row r="49" customFormat="false" ht="12.75" hidden="false" customHeight="false" outlineLevel="0" collapsed="false">
      <c r="A49" s="253"/>
      <c r="E49" s="207"/>
    </row>
    <row r="50" customFormat="false" ht="12.75" hidden="false" customHeight="false" outlineLevel="0" collapsed="false">
      <c r="A50" s="253"/>
      <c r="E50" s="207"/>
    </row>
    <row r="51" customFormat="false" ht="12.75" hidden="false" customHeight="false" outlineLevel="0" collapsed="false">
      <c r="A51" s="253"/>
      <c r="E51" s="207"/>
    </row>
    <row r="52" customFormat="false" ht="12.75" hidden="false" customHeight="false" outlineLevel="0" collapsed="false">
      <c r="A52" s="253"/>
      <c r="E52" s="207"/>
    </row>
    <row r="53" customFormat="false" ht="12.75" hidden="false" customHeight="false" outlineLevel="0" collapsed="false">
      <c r="A53" s="253"/>
      <c r="E53" s="207"/>
    </row>
    <row r="54" customFormat="false" ht="12.75" hidden="false" customHeight="false" outlineLevel="0" collapsed="false">
      <c r="A54" s="272"/>
      <c r="B54" s="273"/>
      <c r="C54" s="273"/>
      <c r="D54" s="273"/>
      <c r="E54" s="27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2018-09-04T09:38:38Z</dcterms:created>
  <dc:creator>Utente</dc:creator>
  <dc:description/>
  <dc:language>it-IT</dc:language>
  <cp:lastModifiedBy/>
  <dcterms:modified xsi:type="dcterms:W3CDTF">2020-09-30T09:33:54Z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